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720" windowHeight="12225" activeTab="2"/>
  </bookViews>
  <sheets>
    <sheet name="naslovna" sheetId="1" r:id="rId1"/>
    <sheet name="prihodi" sheetId="2" r:id="rId2"/>
    <sheet name="rashodi" sheetId="3" r:id="rId3"/>
  </sheets>
  <definedNames>
    <definedName name="_xlnm.Print_Titles" localSheetId="2">'rashodi'!$1:$1</definedName>
  </definedNames>
  <calcPr fullCalcOnLoad="1"/>
</workbook>
</file>

<file path=xl/sharedStrings.xml><?xml version="1.0" encoding="utf-8"?>
<sst xmlns="http://schemas.openxmlformats.org/spreadsheetml/2006/main" count="246" uniqueCount="237">
  <si>
    <t>П Р И М А Њ А</t>
  </si>
  <si>
    <t>Текући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</si>
  <si>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</si>
  <si>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</si>
  <si>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</si>
  <si>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</si>
  <si>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</si>
  <si>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</si>
  <si>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</si>
  <si>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</si>
  <si>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</si>
  <si>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Трансфери између  буџетских корисника на истом нивоу</t>
  </si>
  <si>
    <t xml:space="preserve">Партиципације 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</si>
  <si>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</si>
  <si>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</si>
  <si>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</si>
  <si>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</si>
  <si>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</si>
  <si>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</si>
  <si>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</si>
  <si>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</si>
  <si>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</si>
  <si>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</si>
  <si>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</si>
  <si>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</si>
  <si>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</si>
  <si>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</si>
  <si>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</si>
  <si>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</si>
  <si>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>Допринос  за  незапосленост</t>
  </si>
  <si>
    <t>Социјална  давања  запосленима</t>
  </si>
  <si>
    <t>Породиљско боловање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</si>
  <si>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</si>
  <si>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</si>
  <si>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</si>
  <si>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</si>
  <si>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</si>
  <si>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</si>
  <si>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</si>
  <si>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</si>
  <si>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</si>
  <si>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</si>
  <si>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</si>
  <si>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</si>
  <si>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</si>
  <si>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</si>
  <si>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</si>
  <si>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</si>
  <si>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</si>
  <si>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</si>
  <si>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</si>
  <si>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</si>
  <si>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</si>
  <si>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</si>
  <si>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</si>
  <si>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</si>
  <si>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</si>
  <si>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</si>
  <si>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</si>
  <si>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</si>
  <si>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</si>
  <si>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</si>
  <si>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</si>
  <si>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</si>
  <si>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</si>
  <si>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</si>
  <si>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Репрезентација</t>
  </si>
  <si>
    <t>Остале  услуге – обезбеђење</t>
  </si>
  <si>
    <t>Специјализоване  услуге</t>
  </si>
  <si>
    <t>Остале специјализоване услуге</t>
  </si>
  <si>
    <t>Столарски радови</t>
  </si>
  <si>
    <t>Молерски радови</t>
  </si>
  <si>
    <t>Радови на комуникационим инсталацијама</t>
  </si>
  <si>
    <t>Текуће  поправке  и  одржавање медицин. опреме</t>
  </si>
  <si>
    <t>Текуће поправке и одрж.опреме за јавну безбедност</t>
  </si>
  <si>
    <t>Материјал</t>
  </si>
  <si>
    <t>Канцеларијски  материјал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</si>
  <si>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</si>
  <si>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</si>
  <si>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</si>
  <si>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</si>
  <si>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</si>
  <si>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</si>
  <si>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</si>
  <si>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</si>
  <si>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</si>
  <si>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</si>
  <si>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</si>
  <si>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</si>
  <si>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</si>
  <si>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</si>
  <si>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</si>
  <si>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</si>
  <si>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</si>
  <si>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</si>
  <si>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</si>
  <si>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</si>
  <si>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</si>
  <si>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</si>
  <si>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</si>
  <si>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</si>
  <si>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</si>
  <si>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</si>
  <si>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Опрема за домаћинство</t>
  </si>
  <si>
    <t>Медицинска опрема</t>
  </si>
  <si>
    <t>Лабораторијска  опрема</t>
  </si>
  <si>
    <t>УКУПНИ ИЗДАЦИ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</si>
  <si>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</si>
  <si>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</si>
  <si>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</si>
  <si>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</si>
  <si>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</si>
  <si>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Остале поправке и одржавање административне опреме</t>
  </si>
  <si>
    <t>Радови на крову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</si>
  <si>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</si>
  <si>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</si>
  <si>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</si>
  <si>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</si>
  <si>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</si>
  <si>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</si>
  <si>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</si>
  <si>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</si>
  <si>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</si>
  <si>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</si>
  <si>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</si>
  <si>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</si>
  <si>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</si>
  <si>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</si>
  <si>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</si>
  <si>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 xml:space="preserve">Стручне услуге </t>
  </si>
  <si>
    <t>Лабораторијски санитетски материјал</t>
  </si>
  <si>
    <t>Одвоз хемијског отпада</t>
  </si>
  <si>
    <t>Осигурање возила</t>
  </si>
  <si>
    <t>Осигурање запослених у случају несреће на раду</t>
  </si>
  <si>
    <t>Лабораторијске услуге</t>
  </si>
  <si>
    <t>Зидарски радови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</si>
  <si>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</si>
  <si>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</si>
  <si>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</si>
  <si>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</si>
  <si>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</si>
  <si>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</si>
  <si>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</si>
  <si>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</si>
  <si>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</si>
  <si>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</si>
  <si>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>Материјал за потребе бифеа (сокови, вода, шећер, кафа, чајеви и друго)</t>
  </si>
  <si>
    <t>Остали материјал за одржавање хигијене</t>
  </si>
  <si>
    <t>Остали материјал за посебне намене (технички гасови, бутан гас и друго)</t>
  </si>
  <si>
    <t>Опрема за заштиту животне средине</t>
  </si>
  <si>
    <t>Стока за експериментисање</t>
  </si>
  <si>
    <t>Издаци за гориво</t>
  </si>
  <si>
    <t>Радови на водоводу и канализацији и др</t>
  </si>
  <si>
    <t>Позитивне курсне разлике</t>
  </si>
  <si>
    <t>Дератизација и дезинсекција</t>
  </si>
  <si>
    <t>Лекови</t>
  </si>
  <si>
    <t>Закуп мед.и лаборат.опреме</t>
  </si>
  <si>
    <t>Остале услуге комуникације</t>
  </si>
  <si>
    <t>Текуће поправке и одржавање опреме за саобраћај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</si>
  <si>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</si>
  <si>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</si>
  <si>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</si>
  <si>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</si>
  <si>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>Помоћ у случају смрти запосленог или члана уже породице</t>
  </si>
  <si>
    <t>Додатак  за  рад  на  дан  држав. и вер. празника</t>
  </si>
  <si>
    <t>Остале услуге -фотокопирање</t>
  </si>
  <si>
    <t>Текуће  поправ. и одржав. (услуге и материјали)</t>
  </si>
  <si>
    <t>Приходи од донација</t>
  </si>
  <si>
    <t>Помоћ у медицинском лечењу запосленог или члана уже породице</t>
  </si>
  <si>
    <t>Компјутерски софтвер</t>
  </si>
  <si>
    <t>Нематеријална имовина</t>
  </si>
  <si>
    <t>Услуге  oдношења смећа</t>
  </si>
  <si>
    <t>Закуп aпарата</t>
  </si>
  <si>
    <t>Текуће поправке и одржавање намештаја</t>
  </si>
  <si>
    <t>Текуће поправке и одржавање опреме за домаћинство и угоститељство</t>
  </si>
  <si>
    <t>Текуће поправке и одржавање уградне опреме</t>
  </si>
  <si>
    <t>Текуће поправке и одржавање електричне инсталације</t>
  </si>
  <si>
    <t>Текуће поправке и одржавање централног  грејања</t>
  </si>
  <si>
    <t>Средства за одржавање хигијене</t>
  </si>
  <si>
    <t xml:space="preserve">Материјал за потребе бифеа (храна, кетеринг, ... ) </t>
  </si>
  <si>
    <t>Уговори о ауторском делу</t>
  </si>
  <si>
    <t>Текуће поправке и одржавање опреме за комуникацију</t>
  </si>
  <si>
    <t>Донације, помоћи и трансфери</t>
  </si>
  <si>
    <t>Текуће донације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</si>
  <si>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</si>
  <si>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Услуге штампања образаца, извештаја</t>
  </si>
  <si>
    <t xml:space="preserve">Допр.  за  здравствено  осигурање  </t>
  </si>
  <si>
    <t xml:space="preserve">Потрошни материјал (кесе за усисивач, сијалице, утичнице, кабл. тракасте завесе, венецијанери и друго) </t>
  </si>
  <si>
    <t>Материјали за редовно одржавање зграде</t>
  </si>
  <si>
    <t>Активности Канцеларије за контролу дувана на превенцији болести насталих као последица пушења</t>
  </si>
  <si>
    <t>Остале  опште  услуге -технички прегледи</t>
  </si>
  <si>
    <t>Други  приходи-Приходи са тржишта</t>
  </si>
  <si>
    <t>Приходи  из  Буџета-Приходи од Министарства здравља</t>
  </si>
  <si>
    <t>Трансфери  између  буџетских  корис. на истом нивоу-Приходи од РФЗО-а</t>
  </si>
  <si>
    <t>Приходи из Буџета-Ванредни стручни надзор и стручне комисије</t>
  </si>
  <si>
    <t>Приходи  из  Буџета -општи интерес</t>
  </si>
  <si>
    <t>Полагање стручног испита за здр. радника</t>
  </si>
  <si>
    <t>Јубиларне награде</t>
  </si>
  <si>
    <t>Осигурање имовине (објекти и опрема)</t>
  </si>
  <si>
    <t xml:space="preserve">Хемијско  чишћење-прање униформи </t>
  </si>
  <si>
    <t>Накнаде члановима Управног и Надзорног одбора из Института</t>
  </si>
  <si>
    <t>Накнаде члановима Управног и Надзорног одбора - спољни чланови</t>
  </si>
  <si>
    <t>Трансфер од РФЗО-а за вакцине</t>
  </si>
  <si>
    <t>Материјал за имунизацију за централизовано снабдевање-РФЗО</t>
  </si>
  <si>
    <t>Исплате по решењима државних органа</t>
  </si>
  <si>
    <t>Порези, обавез,таксе и казне наметн. од јед. Нив. вл.</t>
  </si>
  <si>
    <t>Односи са јавношћу</t>
  </si>
  <si>
    <t>Текуће поп. и  одрж. мерних и  контролних инструмен.(баждарење и еталонирање)</t>
  </si>
  <si>
    <t>Службена одећа и униформе</t>
  </si>
  <si>
    <t>ХТЗ опрема -(рукавице, маске, каљаче и др)</t>
  </si>
  <si>
    <t>Приход од пројекта-HPV</t>
  </si>
  <si>
    <t>Трошкови вансудског поравњања</t>
  </si>
  <si>
    <t>Објављивање тендера и инф. oгласа</t>
  </si>
  <si>
    <t>Меморандумске ставке за рефундацију расхода из претходне године</t>
  </si>
  <si>
    <t xml:space="preserve">Допринос  за  пенз.  и  инвалид.  осигурање </t>
  </si>
  <si>
    <t>Накнаде, бонуси и остали посебни расходи</t>
  </si>
  <si>
    <t>Услуге штампања, припрема (постера, плаката, агенди, лифлета, и др.  промотивног материјала)</t>
  </si>
  <si>
    <t>Текуће поправке и одржавање лаборатор. опреме</t>
  </si>
  <si>
    <t>Остале услуге за  текуће поправке</t>
  </si>
  <si>
    <t>Текуће поправке и одржавање рачунарске  опреме</t>
  </si>
  <si>
    <t>Текуће поправке и одржавање остале опреме</t>
  </si>
  <si>
    <t>Остале административне услуге (Уговори о делу, ППП)</t>
  </si>
  <si>
    <t xml:space="preserve"> ФИНАНСИЈСКОГ ПЛАНА</t>
  </si>
  <si>
    <t xml:space="preserve">ИЗВРШЕЊЕ </t>
  </si>
  <si>
    <t>% извршења</t>
  </si>
  <si>
    <t>План расхода  у 2018.</t>
  </si>
  <si>
    <t>План прихода  у 2018.</t>
  </si>
  <si>
    <t>План прихода  у 2019.</t>
  </si>
  <si>
    <t>План расхода  у 2019.</t>
  </si>
  <si>
    <t>Чланарине</t>
  </si>
  <si>
    <t>Tрошкови специјализованих услуга по пројектима</t>
  </si>
  <si>
    <t>Возило</t>
  </si>
  <si>
    <r>
      <t xml:space="preserve">Остали материјал за потребе бифеа </t>
    </r>
    <r>
      <rPr>
        <sz val="12"/>
        <color indexed="8"/>
        <rFont val="Arial"/>
        <family val="2"/>
      </rPr>
      <t>(шоље, чаше, тањири, тацне, прибор и друго</t>
    </r>
    <r>
      <rPr>
        <sz val="12"/>
        <rFont val="Arial"/>
        <family val="2"/>
      </rPr>
      <t>)</t>
    </r>
  </si>
  <si>
    <t>Извршење за период 01.01-30.06.2018.</t>
  </si>
  <si>
    <t>ЈУЛ 2019. године</t>
  </si>
  <si>
    <t>Извршење  за период  01.01-30.06.2019.</t>
  </si>
  <si>
    <t>ЗА ПЕРИОД 01.01-30.06.2019. ГОДИНУ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</si>
</sst>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D_i_n_._-;\-* #,##0.0\ _D_i_n_._-;_-* &quot;-&quot;??\ _D_i_n_._-;_-@_-"/>
    <numFmt numFmtId="185" formatCode="_-* #,##0\ _D_i_n_._-;\-* #,##0\ _D_i_n_._-;_-* &quot;-&quot;??\ _D_i_n_._-;_-@_-"/>
    <numFmt numFmtId="186" formatCode="#,##0\ _D_i_n_."/>
    <numFmt numFmtId="187" formatCode="0.0"/>
    <numFmt numFmtId="188" formatCode="_-* #,##0.0\ &quot;Din.&quot;_-;\-* #,##0.0\ &quot;Din.&quot;_-;_-* &quot;-&quot;??\ &quot;Din.&quot;_-;_-@_-"/>
    <numFmt numFmtId="189" formatCode="_-* #,##0\ &quot;Din.&quot;_-;\-* #,##0\ &quot;Din.&quot;_-;_-* &quot;-&quot;??\ &quot;Din.&quot;_-;_-@_-"/>
    <numFmt numFmtId="190" formatCode="_-* #,##0.000\ _D_i_n_._-;\-* #,##0.000\ _D_i_n_._-;_-* &quot;-&quot;??\ _D_i_n_._-;_-@_-"/>
    <numFmt numFmtId="191" formatCode="_-* #,##0.0000\ _D_i_n_._-;\-* #,##0.0000\ _D_i_n_._-;_-* &quot;-&quot;??\ _D_i_n_._-;_-@_-"/>
    <numFmt numFmtId="192" formatCode="#,##0_ ;\-#,##0\ "/>
    <numFmt numFmtId="193" formatCode="0_ ;\-0\ "/>
    <numFmt numFmtId="194" formatCode="_(* #,##0.000_);_(* \(#,##0.000\);_(* &quot;-&quot;???_);_(@_)"/>
    <numFmt numFmtId="195" formatCode="#,##0.00_ ;\-#,##0.00\ "/>
    <numFmt numFmtId="196" formatCode="#,##0.0\ _D_i_n_."/>
    <numFmt numFmtId="197" formatCode="#,##0.00\ _D_i_n_."/>
    <numFmt numFmtId="198" formatCode="#,##0.000\ _D_i_n_."/>
    <numFmt numFmtId="199" formatCode="[$-241A]d\.\ mmmm\ yyyy"/>
    <numFmt numFmtId="200" formatCode="#,##0.0"/>
    <numFmt numFmtId="201" formatCode="#,##0\ &quot;Din.&quot;"/>
    <numFmt numFmtId="202" formatCode="#,##0.000"/>
  </numFmts>
  <fonts count="54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b/>
      <sz val="18"/>
      <name val="Times New Roman"/>
      <family val="1"/>
    </font>
    <font>
      <b/>
      <sz val="13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u val="singleAccounting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1" fontId="0" fillId="0" borderId="0" xfId="42" applyFont="1" applyFill="1" applyAlignment="1">
      <alignment/>
    </xf>
    <xf numFmtId="171" fontId="4" fillId="0" borderId="0" xfId="42" applyFont="1" applyFill="1" applyAlignment="1">
      <alignment/>
    </xf>
    <xf numFmtId="3" fontId="2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171" fontId="33" fillId="33" borderId="10" xfId="42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171" fontId="0" fillId="0" borderId="10" xfId="42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right" wrapText="1"/>
    </xf>
    <xf numFmtId="3" fontId="1" fillId="0" borderId="11" xfId="0" applyNumberFormat="1" applyFont="1" applyBorder="1" applyAlignment="1">
      <alignment/>
    </xf>
    <xf numFmtId="0" fontId="0" fillId="34" borderId="0" xfId="0" applyFont="1" applyFill="1" applyAlignment="1">
      <alignment/>
    </xf>
    <xf numFmtId="171" fontId="33" fillId="33" borderId="10" xfId="42" applyFont="1" applyFill="1" applyBorder="1" applyAlignment="1">
      <alignment vertical="center"/>
    </xf>
    <xf numFmtId="0" fontId="32" fillId="33" borderId="11" xfId="0" applyFont="1" applyFill="1" applyBorder="1" applyAlignment="1">
      <alignment horizontal="center" vertical="center" wrapText="1"/>
    </xf>
    <xf numFmtId="3" fontId="33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0" fillId="0" borderId="0" xfId="44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186" fontId="8" fillId="33" borderId="13" xfId="42" applyNumberFormat="1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171" fontId="8" fillId="33" borderId="15" xfId="42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71" fontId="8" fillId="33" borderId="13" xfId="42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3" fontId="10" fillId="0" borderId="16" xfId="45" applyNumberFormat="1" applyFont="1" applyFill="1" applyBorder="1" applyAlignment="1">
      <alignment wrapText="1"/>
    </xf>
    <xf numFmtId="3" fontId="10" fillId="0" borderId="17" xfId="45" applyNumberFormat="1" applyFont="1" applyFill="1" applyBorder="1" applyAlignment="1">
      <alignment wrapText="1"/>
    </xf>
    <xf numFmtId="171" fontId="11" fillId="0" borderId="18" xfId="42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wrapText="1"/>
    </xf>
    <xf numFmtId="3" fontId="10" fillId="0" borderId="19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3" fontId="4" fillId="0" borderId="10" xfId="42" applyNumberFormat="1" applyFont="1" applyFill="1" applyBorder="1" applyAlignment="1">
      <alignment/>
    </xf>
    <xf numFmtId="3" fontId="4" fillId="0" borderId="19" xfId="42" applyNumberFormat="1" applyFont="1" applyFill="1" applyBorder="1" applyAlignment="1">
      <alignment/>
    </xf>
    <xf numFmtId="3" fontId="10" fillId="0" borderId="10" xfId="42" applyNumberFormat="1" applyFont="1" applyFill="1" applyBorder="1" applyAlignment="1">
      <alignment wrapText="1"/>
    </xf>
    <xf numFmtId="3" fontId="10" fillId="0" borderId="19" xfId="42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/>
    </xf>
    <xf numFmtId="0" fontId="4" fillId="34" borderId="10" xfId="0" applyFont="1" applyFill="1" applyBorder="1" applyAlignment="1">
      <alignment vertical="top" wrapText="1"/>
    </xf>
    <xf numFmtId="3" fontId="4" fillId="34" borderId="19" xfId="42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9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 shrinkToFit="1"/>
    </xf>
    <xf numFmtId="0" fontId="4" fillId="0" borderId="10" xfId="0" applyFont="1" applyFill="1" applyBorder="1" applyAlignment="1">
      <alignment vertical="distributed" wrapText="1"/>
    </xf>
    <xf numFmtId="3" fontId="10" fillId="0" borderId="19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wrapText="1"/>
    </xf>
    <xf numFmtId="3" fontId="4" fillId="0" borderId="19" xfId="42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171" fontId="4" fillId="0" borderId="0" xfId="42" applyFont="1" applyFill="1" applyAlignment="1">
      <alignment vertical="top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171" fontId="4" fillId="0" borderId="0" xfId="44" applyFont="1" applyFill="1" applyAlignment="1">
      <alignment/>
    </xf>
    <xf numFmtId="0" fontId="4" fillId="0" borderId="0" xfId="0" applyFont="1" applyFill="1" applyAlignment="1">
      <alignment horizontal="center"/>
    </xf>
    <xf numFmtId="171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71" fontId="4" fillId="0" borderId="16" xfId="42" applyFont="1" applyFill="1" applyBorder="1" applyAlignment="1">
      <alignment/>
    </xf>
    <xf numFmtId="3" fontId="10" fillId="0" borderId="10" xfId="42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4" fillId="0" borderId="10" xfId="44" applyNumberFormat="1" applyFont="1" applyFill="1" applyBorder="1" applyAlignment="1">
      <alignment/>
    </xf>
    <xf numFmtId="3" fontId="4" fillId="34" borderId="10" xfId="44" applyNumberFormat="1" applyFont="1" applyFill="1" applyBorder="1" applyAlignment="1">
      <alignment/>
    </xf>
    <xf numFmtId="3" fontId="10" fillId="0" borderId="10" xfId="44" applyNumberFormat="1" applyFont="1" applyFill="1" applyBorder="1" applyAlignment="1">
      <alignment wrapText="1"/>
    </xf>
    <xf numFmtId="3" fontId="10" fillId="0" borderId="10" xfId="44" applyNumberFormat="1" applyFont="1" applyFill="1" applyBorder="1" applyAlignment="1">
      <alignment/>
    </xf>
    <xf numFmtId="3" fontId="10" fillId="34" borderId="10" xfId="42" applyNumberFormat="1" applyFont="1" applyFill="1" applyBorder="1" applyAlignment="1">
      <alignment wrapText="1"/>
    </xf>
    <xf numFmtId="3" fontId="10" fillId="34" borderId="10" xfId="0" applyNumberFormat="1" applyFont="1" applyFill="1" applyBorder="1" applyAlignment="1">
      <alignment wrapText="1"/>
    </xf>
    <xf numFmtId="3" fontId="4" fillId="34" borderId="10" xfId="42" applyNumberFormat="1" applyFont="1" applyFill="1" applyBorder="1" applyAlignment="1">
      <alignment wrapText="1"/>
    </xf>
    <xf numFmtId="3" fontId="10" fillId="0" borderId="19" xfId="42" applyNumberFormat="1" applyFont="1" applyFill="1" applyBorder="1" applyAlignment="1">
      <alignment/>
    </xf>
    <xf numFmtId="3" fontId="4" fillId="0" borderId="0" xfId="42" applyNumberFormat="1" applyFont="1" applyFill="1" applyAlignment="1">
      <alignment horizontal="right"/>
    </xf>
    <xf numFmtId="3" fontId="9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44.57421875" style="0" customWidth="1"/>
  </cols>
  <sheetData>
    <row r="1" ht="18">
      <c r="A1" s="4" t="s">
        <v>110</v>
      </c>
    </row>
    <row r="2" ht="18">
      <c r="A2" s="4" t="s">
        <v>111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254.25" customHeight="1">
      <c r="A8" s="1" t="s">
        <v>223</v>
      </c>
    </row>
    <row r="9" ht="36.75" customHeight="1">
      <c r="A9" s="1" t="s">
        <v>222</v>
      </c>
    </row>
    <row r="10" ht="39.75" customHeight="1">
      <c r="A10" s="5" t="s">
        <v>236</v>
      </c>
    </row>
    <row r="11" ht="22.5">
      <c r="A11" s="5"/>
    </row>
    <row r="12" ht="27">
      <c r="A12" s="1"/>
    </row>
    <row r="17" ht="324" customHeight="1"/>
    <row r="18" ht="15">
      <c r="A18" s="3" t="s">
        <v>234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C1" sqref="C1:E16384"/>
    </sheetView>
  </sheetViews>
  <sheetFormatPr defaultColWidth="9.140625" defaultRowHeight="12.75"/>
  <cols>
    <col min="1" max="1" width="14.00390625" style="0" bestFit="1" customWidth="1"/>
    <col min="2" max="2" width="83.8515625" style="0" customWidth="1"/>
    <col min="3" max="3" width="16.8515625" style="0" hidden="1" customWidth="1"/>
    <col min="4" max="4" width="18.00390625" style="23" hidden="1" customWidth="1"/>
    <col min="5" max="5" width="16.00390625" style="26" hidden="1" customWidth="1"/>
    <col min="6" max="6" width="16.57421875" style="0" customWidth="1"/>
    <col min="7" max="8" width="18.00390625" style="0" customWidth="1"/>
  </cols>
  <sheetData>
    <row r="1" spans="1:8" ht="45.75" customHeight="1">
      <c r="A1" s="28"/>
      <c r="B1" s="29" t="s">
        <v>0</v>
      </c>
      <c r="C1" s="41" t="s">
        <v>226</v>
      </c>
      <c r="D1" s="42" t="s">
        <v>233</v>
      </c>
      <c r="E1" s="40" t="s">
        <v>224</v>
      </c>
      <c r="F1" s="30" t="s">
        <v>227</v>
      </c>
      <c r="G1" s="31" t="s">
        <v>235</v>
      </c>
      <c r="H1" s="32" t="s">
        <v>224</v>
      </c>
    </row>
    <row r="2" spans="1:8" ht="22.5" customHeight="1">
      <c r="A2" s="6">
        <v>7</v>
      </c>
      <c r="B2" s="6" t="s">
        <v>1</v>
      </c>
      <c r="C2" s="14">
        <f>C3+C6+C19+C23+C28</f>
        <v>2827823</v>
      </c>
      <c r="D2" s="24">
        <f>D3+D6+D19+D23+D28</f>
        <v>700391</v>
      </c>
      <c r="E2" s="27">
        <f>D2/C2*100</f>
        <v>24.767851453220374</v>
      </c>
      <c r="F2" s="14">
        <f>F3+F6+F19+F23+F28</f>
        <v>2938716</v>
      </c>
      <c r="G2" s="14">
        <f>G3+G6+G19+G23+G28</f>
        <v>1013187</v>
      </c>
      <c r="H2" s="35">
        <f>G2/F2*100</f>
        <v>34.477200246638326</v>
      </c>
    </row>
    <row r="3" spans="1:8" ht="22.5" customHeight="1">
      <c r="A3" s="6">
        <v>73</v>
      </c>
      <c r="B3" s="6" t="s">
        <v>182</v>
      </c>
      <c r="C3" s="14">
        <f>C4</f>
        <v>8000</v>
      </c>
      <c r="D3" s="14">
        <f>D4</f>
        <v>5306</v>
      </c>
      <c r="E3" s="27">
        <f aca="true" t="shared" si="0" ref="E3:E38">D3/C3*100</f>
        <v>66.325</v>
      </c>
      <c r="F3" s="14">
        <f>F4</f>
        <v>10000</v>
      </c>
      <c r="G3" s="14">
        <f>G4</f>
        <v>0</v>
      </c>
      <c r="H3" s="35">
        <f aca="true" t="shared" si="1" ref="H3:H38">G3/F3*100</f>
        <v>0</v>
      </c>
    </row>
    <row r="4" spans="1:8" ht="22.5" customHeight="1">
      <c r="A4" s="6">
        <v>7321</v>
      </c>
      <c r="B4" s="6" t="s">
        <v>183</v>
      </c>
      <c r="C4" s="14">
        <f>C5</f>
        <v>8000</v>
      </c>
      <c r="D4" s="14">
        <f>D5</f>
        <v>5306</v>
      </c>
      <c r="E4" s="27">
        <f t="shared" si="0"/>
        <v>66.325</v>
      </c>
      <c r="F4" s="14">
        <f>F5</f>
        <v>10000</v>
      </c>
      <c r="G4" s="14">
        <f>G5</f>
        <v>0</v>
      </c>
      <c r="H4" s="35">
        <f t="shared" si="1"/>
        <v>0</v>
      </c>
    </row>
    <row r="5" spans="1:8" ht="22.5" customHeight="1">
      <c r="A5" s="9">
        <v>732121</v>
      </c>
      <c r="B5" s="8" t="s">
        <v>167</v>
      </c>
      <c r="C5" s="18">
        <v>8000</v>
      </c>
      <c r="D5" s="18">
        <v>5306</v>
      </c>
      <c r="E5" s="27">
        <f t="shared" si="0"/>
        <v>66.325</v>
      </c>
      <c r="F5" s="18">
        <v>10000</v>
      </c>
      <c r="G5" s="18">
        <v>0</v>
      </c>
      <c r="H5" s="35">
        <f t="shared" si="1"/>
        <v>0</v>
      </c>
    </row>
    <row r="6" spans="1:8" ht="22.5" customHeight="1">
      <c r="A6" s="6">
        <v>74</v>
      </c>
      <c r="B6" s="6" t="s">
        <v>191</v>
      </c>
      <c r="C6" s="14">
        <f>C7+C13</f>
        <v>203956</v>
      </c>
      <c r="D6" s="24">
        <f>D7+D13</f>
        <v>51458</v>
      </c>
      <c r="E6" s="27">
        <f t="shared" si="0"/>
        <v>25.229951558179213</v>
      </c>
      <c r="F6" s="14">
        <f>F7+F13</f>
        <v>224803</v>
      </c>
      <c r="G6" s="14">
        <f>G7+G13</f>
        <v>64566</v>
      </c>
      <c r="H6" s="35">
        <f t="shared" si="1"/>
        <v>28.72114695978257</v>
      </c>
    </row>
    <row r="7" spans="1:8" ht="22.5" customHeight="1">
      <c r="A7" s="6">
        <v>742</v>
      </c>
      <c r="B7" s="6" t="s">
        <v>2</v>
      </c>
      <c r="C7" s="14">
        <f>C8+C9+C10+C11+C12</f>
        <v>183600</v>
      </c>
      <c r="D7" s="24">
        <f>D8+D9+D10+D11+D12</f>
        <v>45783</v>
      </c>
      <c r="E7" s="27">
        <f t="shared" si="0"/>
        <v>24.936274509803923</v>
      </c>
      <c r="F7" s="14">
        <f>F8+F9+F10+F11+F12</f>
        <v>163447</v>
      </c>
      <c r="G7" s="14">
        <f>G8+G9+G10+G11+G12</f>
        <v>53958</v>
      </c>
      <c r="H7" s="35">
        <f t="shared" si="1"/>
        <v>33.01253617380557</v>
      </c>
    </row>
    <row r="8" spans="1:8" ht="22.5" customHeight="1">
      <c r="A8" s="7">
        <v>742121</v>
      </c>
      <c r="B8" s="7" t="s">
        <v>126</v>
      </c>
      <c r="C8" s="18">
        <v>160568</v>
      </c>
      <c r="D8" s="18">
        <v>34130</v>
      </c>
      <c r="E8" s="27">
        <f t="shared" si="0"/>
        <v>21.255791938617907</v>
      </c>
      <c r="F8" s="18">
        <v>133840</v>
      </c>
      <c r="G8" s="18">
        <v>42452</v>
      </c>
      <c r="H8" s="35">
        <f t="shared" si="1"/>
        <v>31.718469814704125</v>
      </c>
    </row>
    <row r="9" spans="1:8" ht="22.5" customHeight="1">
      <c r="A9" s="7">
        <v>7421210</v>
      </c>
      <c r="B9" s="7" t="s">
        <v>3</v>
      </c>
      <c r="C9" s="18">
        <v>3500</v>
      </c>
      <c r="D9" s="18">
        <v>440</v>
      </c>
      <c r="E9" s="27">
        <f t="shared" si="0"/>
        <v>12.571428571428573</v>
      </c>
      <c r="F9" s="18">
        <v>3500</v>
      </c>
      <c r="G9" s="18">
        <v>367</v>
      </c>
      <c r="H9" s="35">
        <f t="shared" si="1"/>
        <v>10.485714285714286</v>
      </c>
    </row>
    <row r="10" spans="1:8" ht="22.5" customHeight="1">
      <c r="A10" s="7">
        <v>7421211</v>
      </c>
      <c r="B10" s="7" t="s">
        <v>4</v>
      </c>
      <c r="C10" s="18">
        <v>19422</v>
      </c>
      <c r="D10" s="18">
        <v>11178</v>
      </c>
      <c r="E10" s="27">
        <f t="shared" si="0"/>
        <v>57.553290083410566</v>
      </c>
      <c r="F10" s="18">
        <v>25997</v>
      </c>
      <c r="G10" s="18">
        <v>11139</v>
      </c>
      <c r="H10" s="35">
        <f t="shared" si="1"/>
        <v>42.84725160595453</v>
      </c>
    </row>
    <row r="11" spans="1:8" ht="22.5" customHeight="1">
      <c r="A11" s="7">
        <v>742322</v>
      </c>
      <c r="B11" s="7" t="s">
        <v>153</v>
      </c>
      <c r="C11" s="18">
        <v>10</v>
      </c>
      <c r="D11" s="18">
        <v>0</v>
      </c>
      <c r="E11" s="27">
        <f t="shared" si="0"/>
        <v>0</v>
      </c>
      <c r="F11" s="18">
        <v>10</v>
      </c>
      <c r="G11" s="18">
        <v>0</v>
      </c>
      <c r="H11" s="35">
        <f t="shared" si="1"/>
        <v>0</v>
      </c>
    </row>
    <row r="12" spans="1:8" ht="22.5" customHeight="1">
      <c r="A12" s="7">
        <v>742325</v>
      </c>
      <c r="B12" s="7" t="s">
        <v>196</v>
      </c>
      <c r="C12" s="18">
        <v>100</v>
      </c>
      <c r="D12" s="18">
        <v>35</v>
      </c>
      <c r="E12" s="27">
        <f t="shared" si="0"/>
        <v>35</v>
      </c>
      <c r="F12" s="18">
        <v>100</v>
      </c>
      <c r="G12" s="18">
        <v>0</v>
      </c>
      <c r="H12" s="35">
        <f t="shared" si="1"/>
        <v>0</v>
      </c>
    </row>
    <row r="13" spans="1:8" ht="22.5" customHeight="1">
      <c r="A13" s="6">
        <v>745</v>
      </c>
      <c r="B13" s="6" t="s">
        <v>5</v>
      </c>
      <c r="C13" s="14">
        <f>C14+C15+C16+C17+C18</f>
        <v>20356</v>
      </c>
      <c r="D13" s="24">
        <f>D14+D15+D16+D17+D18</f>
        <v>5675</v>
      </c>
      <c r="E13" s="27">
        <f t="shared" si="0"/>
        <v>27.878758105718216</v>
      </c>
      <c r="F13" s="14">
        <f>F14+F15+F16+F17+F18</f>
        <v>61356</v>
      </c>
      <c r="G13" s="14">
        <f>G14+G15+G16+G17+G18</f>
        <v>10608</v>
      </c>
      <c r="H13" s="35">
        <f t="shared" si="1"/>
        <v>17.289262663798162</v>
      </c>
    </row>
    <row r="14" spans="1:8" ht="22.5" customHeight="1">
      <c r="A14" s="8">
        <v>7451111</v>
      </c>
      <c r="B14" s="8" t="s">
        <v>128</v>
      </c>
      <c r="C14" s="18">
        <v>20000</v>
      </c>
      <c r="D14" s="18">
        <v>5675</v>
      </c>
      <c r="E14" s="27">
        <f t="shared" si="0"/>
        <v>28.375</v>
      </c>
      <c r="F14" s="18">
        <v>61000</v>
      </c>
      <c r="G14" s="18">
        <v>10608</v>
      </c>
      <c r="H14" s="35">
        <f t="shared" si="1"/>
        <v>17.390163934426226</v>
      </c>
    </row>
    <row r="15" spans="1:8" ht="22.5" customHeight="1">
      <c r="A15" s="7">
        <v>74512118</v>
      </c>
      <c r="B15" s="7" t="s">
        <v>6</v>
      </c>
      <c r="C15" s="18">
        <v>25</v>
      </c>
      <c r="D15" s="18">
        <v>0</v>
      </c>
      <c r="E15" s="27">
        <f t="shared" si="0"/>
        <v>0</v>
      </c>
      <c r="F15" s="18">
        <v>25</v>
      </c>
      <c r="G15" s="18">
        <v>0</v>
      </c>
      <c r="H15" s="35">
        <f t="shared" si="1"/>
        <v>0</v>
      </c>
    </row>
    <row r="16" spans="1:8" ht="22.5" customHeight="1">
      <c r="A16" s="7">
        <v>7451212</v>
      </c>
      <c r="B16" s="7" t="s">
        <v>7</v>
      </c>
      <c r="C16" s="18">
        <v>300</v>
      </c>
      <c r="D16" s="18">
        <v>0</v>
      </c>
      <c r="E16" s="27">
        <f t="shared" si="0"/>
        <v>0</v>
      </c>
      <c r="F16" s="18">
        <v>300</v>
      </c>
      <c r="G16" s="18">
        <v>0</v>
      </c>
      <c r="H16" s="35">
        <f t="shared" si="1"/>
        <v>0</v>
      </c>
    </row>
    <row r="17" spans="1:8" ht="22.5" customHeight="1">
      <c r="A17" s="7">
        <v>7451214</v>
      </c>
      <c r="B17" s="7" t="s">
        <v>8</v>
      </c>
      <c r="C17" s="18">
        <v>1</v>
      </c>
      <c r="D17" s="18">
        <v>0</v>
      </c>
      <c r="E17" s="27">
        <f t="shared" si="0"/>
        <v>0</v>
      </c>
      <c r="F17" s="18">
        <v>1</v>
      </c>
      <c r="G17" s="18"/>
      <c r="H17" s="35">
        <f t="shared" si="1"/>
        <v>0</v>
      </c>
    </row>
    <row r="18" spans="1:8" ht="22.5" customHeight="1">
      <c r="A18" s="7">
        <v>7451216</v>
      </c>
      <c r="B18" s="7" t="s">
        <v>9</v>
      </c>
      <c r="C18" s="18">
        <v>30</v>
      </c>
      <c r="D18" s="18">
        <v>0</v>
      </c>
      <c r="E18" s="27">
        <f t="shared" si="0"/>
        <v>0</v>
      </c>
      <c r="F18" s="18">
        <v>30</v>
      </c>
      <c r="G18" s="18"/>
      <c r="H18" s="35">
        <f t="shared" si="1"/>
        <v>0</v>
      </c>
    </row>
    <row r="19" spans="1:8" ht="22.5" customHeight="1">
      <c r="A19" s="6">
        <v>77</v>
      </c>
      <c r="B19" s="6" t="s">
        <v>10</v>
      </c>
      <c r="C19" s="14">
        <f>C20</f>
        <v>400</v>
      </c>
      <c r="D19" s="24">
        <f>D20</f>
        <v>678</v>
      </c>
      <c r="E19" s="27">
        <f t="shared" si="0"/>
        <v>169.5</v>
      </c>
      <c r="F19" s="14">
        <f>F20</f>
        <v>400</v>
      </c>
      <c r="G19" s="14">
        <f>G20</f>
        <v>598</v>
      </c>
      <c r="H19" s="35">
        <f t="shared" si="1"/>
        <v>149.5</v>
      </c>
    </row>
    <row r="20" spans="1:8" ht="22.5" customHeight="1">
      <c r="A20" s="6">
        <v>771</v>
      </c>
      <c r="B20" s="10" t="s">
        <v>10</v>
      </c>
      <c r="C20" s="14">
        <f>C21+C22</f>
        <v>400</v>
      </c>
      <c r="D20" s="24">
        <f>D21+D22</f>
        <v>678</v>
      </c>
      <c r="E20" s="27">
        <f t="shared" si="0"/>
        <v>169.5</v>
      </c>
      <c r="F20" s="14">
        <f>F21+F22</f>
        <v>400</v>
      </c>
      <c r="G20" s="14">
        <f>G21+G22</f>
        <v>598</v>
      </c>
      <c r="H20" s="35">
        <f t="shared" si="1"/>
        <v>149.5</v>
      </c>
    </row>
    <row r="21" spans="1:8" ht="22.5" customHeight="1">
      <c r="A21" s="7">
        <v>771111</v>
      </c>
      <c r="B21" s="7" t="s">
        <v>10</v>
      </c>
      <c r="C21" s="18">
        <v>0</v>
      </c>
      <c r="D21" s="25">
        <v>183</v>
      </c>
      <c r="E21" s="27"/>
      <c r="F21" s="18">
        <v>0</v>
      </c>
      <c r="G21" s="18">
        <v>0</v>
      </c>
      <c r="H21" s="35">
        <v>0</v>
      </c>
    </row>
    <row r="22" spans="1:8" ht="22.5" customHeight="1">
      <c r="A22" s="8">
        <v>772111</v>
      </c>
      <c r="B22" s="8" t="s">
        <v>213</v>
      </c>
      <c r="C22" s="18">
        <v>400</v>
      </c>
      <c r="D22" s="25">
        <v>495</v>
      </c>
      <c r="E22" s="27">
        <f t="shared" si="0"/>
        <v>123.75</v>
      </c>
      <c r="F22" s="18">
        <v>400</v>
      </c>
      <c r="G22" s="18">
        <v>598</v>
      </c>
      <c r="H22" s="35">
        <f t="shared" si="1"/>
        <v>149.5</v>
      </c>
    </row>
    <row r="23" spans="1:8" ht="22.5" customHeight="1">
      <c r="A23" s="6">
        <v>78</v>
      </c>
      <c r="B23" s="6" t="s">
        <v>193</v>
      </c>
      <c r="C23" s="14">
        <f>C24</f>
        <v>2427167</v>
      </c>
      <c r="D23" s="24">
        <f>D24</f>
        <v>553953</v>
      </c>
      <c r="E23" s="27">
        <f t="shared" si="0"/>
        <v>22.8230278345083</v>
      </c>
      <c r="F23" s="14">
        <f>F24</f>
        <v>2507963</v>
      </c>
      <c r="G23" s="14">
        <f>G24</f>
        <v>857636</v>
      </c>
      <c r="H23" s="35">
        <f t="shared" si="1"/>
        <v>34.19651725324496</v>
      </c>
    </row>
    <row r="24" spans="1:8" ht="22.5" customHeight="1">
      <c r="A24" s="6">
        <v>781</v>
      </c>
      <c r="B24" s="10" t="s">
        <v>193</v>
      </c>
      <c r="C24" s="14">
        <f>C25+C26+C27</f>
        <v>2427167</v>
      </c>
      <c r="D24" s="24">
        <f>D25+D26+D27</f>
        <v>553953</v>
      </c>
      <c r="E24" s="27">
        <f t="shared" si="0"/>
        <v>22.8230278345083</v>
      </c>
      <c r="F24" s="14">
        <f>F25+F26+F27</f>
        <v>2507963</v>
      </c>
      <c r="G24" s="14">
        <f>G25+G26+G27</f>
        <v>857636</v>
      </c>
      <c r="H24" s="35">
        <f t="shared" si="1"/>
        <v>34.19651725324496</v>
      </c>
    </row>
    <row r="25" spans="1:8" ht="22.5" customHeight="1">
      <c r="A25" s="7">
        <v>781111</v>
      </c>
      <c r="B25" s="7" t="s">
        <v>11</v>
      </c>
      <c r="C25" s="18">
        <v>89318</v>
      </c>
      <c r="D25" s="18">
        <v>45852</v>
      </c>
      <c r="E25" s="27">
        <f t="shared" si="0"/>
        <v>51.33567701918986</v>
      </c>
      <c r="F25" s="18">
        <v>96600</v>
      </c>
      <c r="G25" s="18">
        <v>48907</v>
      </c>
      <c r="H25" s="35">
        <f t="shared" si="1"/>
        <v>50.62836438923396</v>
      </c>
    </row>
    <row r="26" spans="1:8" ht="22.5" customHeight="1">
      <c r="A26" s="7">
        <v>7811111</v>
      </c>
      <c r="B26" s="7" t="s">
        <v>12</v>
      </c>
      <c r="C26" s="18">
        <v>410</v>
      </c>
      <c r="D26" s="18">
        <v>252</v>
      </c>
      <c r="E26" s="27">
        <f t="shared" si="0"/>
        <v>61.46341463414634</v>
      </c>
      <c r="F26" s="18">
        <v>469</v>
      </c>
      <c r="G26" s="18">
        <v>201</v>
      </c>
      <c r="H26" s="35">
        <f t="shared" si="1"/>
        <v>42.857142857142854</v>
      </c>
    </row>
    <row r="27" spans="1:8" ht="22.5" customHeight="1">
      <c r="A27" s="7">
        <v>781112</v>
      </c>
      <c r="B27" s="7" t="s">
        <v>202</v>
      </c>
      <c r="C27" s="18">
        <v>2337439</v>
      </c>
      <c r="D27" s="18">
        <v>507849</v>
      </c>
      <c r="E27" s="27">
        <f t="shared" si="0"/>
        <v>21.726727414063</v>
      </c>
      <c r="F27" s="18">
        <v>2410894</v>
      </c>
      <c r="G27" s="18">
        <v>808528</v>
      </c>
      <c r="H27" s="35">
        <f t="shared" si="1"/>
        <v>33.53643917982292</v>
      </c>
    </row>
    <row r="28" spans="1:8" ht="22.5" customHeight="1">
      <c r="A28" s="6">
        <v>79</v>
      </c>
      <c r="B28" s="6" t="s">
        <v>192</v>
      </c>
      <c r="C28" s="14">
        <f>C29</f>
        <v>188300</v>
      </c>
      <c r="D28" s="24">
        <f>D29</f>
        <v>88996</v>
      </c>
      <c r="E28" s="27">
        <f t="shared" si="0"/>
        <v>47.26287838555496</v>
      </c>
      <c r="F28" s="14">
        <f>F29</f>
        <v>195550</v>
      </c>
      <c r="G28" s="14">
        <f>G29</f>
        <v>90387</v>
      </c>
      <c r="H28" s="35">
        <f t="shared" si="1"/>
        <v>46.22193812324214</v>
      </c>
    </row>
    <row r="29" spans="1:8" ht="22.5" customHeight="1">
      <c r="A29" s="6">
        <v>791</v>
      </c>
      <c r="B29" s="10" t="s">
        <v>192</v>
      </c>
      <c r="C29" s="14">
        <f>C30+C31+C32+C33</f>
        <v>188300</v>
      </c>
      <c r="D29" s="24">
        <f>D30+D31+D32+D33</f>
        <v>88996</v>
      </c>
      <c r="E29" s="27">
        <f t="shared" si="0"/>
        <v>47.26287838555496</v>
      </c>
      <c r="F29" s="14">
        <f>F30+F31+F32+F33</f>
        <v>195550</v>
      </c>
      <c r="G29" s="14">
        <f>G30+G31+G32+G33</f>
        <v>90387</v>
      </c>
      <c r="H29" s="35">
        <f t="shared" si="1"/>
        <v>46.22193812324214</v>
      </c>
    </row>
    <row r="30" spans="1:8" ht="22.5" customHeight="1">
      <c r="A30" s="7">
        <v>791111</v>
      </c>
      <c r="B30" s="7" t="s">
        <v>195</v>
      </c>
      <c r="C30" s="18">
        <v>177500</v>
      </c>
      <c r="D30" s="18">
        <v>85534</v>
      </c>
      <c r="E30" s="27">
        <f t="shared" si="0"/>
        <v>48.18816901408451</v>
      </c>
      <c r="F30" s="18">
        <v>181050</v>
      </c>
      <c r="G30" s="18">
        <v>86809</v>
      </c>
      <c r="H30" s="35">
        <f t="shared" si="1"/>
        <v>47.947528307097485</v>
      </c>
    </row>
    <row r="31" spans="1:8" ht="22.5" customHeight="1">
      <c r="A31" s="7">
        <v>79111132</v>
      </c>
      <c r="B31" s="7" t="s">
        <v>194</v>
      </c>
      <c r="C31" s="18">
        <v>6300</v>
      </c>
      <c r="D31" s="18">
        <v>1462</v>
      </c>
      <c r="E31" s="27">
        <f t="shared" si="0"/>
        <v>23.206349206349206</v>
      </c>
      <c r="F31" s="18">
        <v>10000</v>
      </c>
      <c r="G31" s="18">
        <v>1328</v>
      </c>
      <c r="H31" s="35">
        <f t="shared" si="1"/>
        <v>13.28</v>
      </c>
    </row>
    <row r="32" spans="1:8" ht="22.5" customHeight="1">
      <c r="A32" s="7">
        <v>7911115</v>
      </c>
      <c r="B32" s="7" t="s">
        <v>189</v>
      </c>
      <c r="C32" s="18">
        <v>3000</v>
      </c>
      <c r="D32" s="25">
        <v>1250</v>
      </c>
      <c r="E32" s="27">
        <f t="shared" si="0"/>
        <v>41.66666666666667</v>
      </c>
      <c r="F32" s="18">
        <v>3000</v>
      </c>
      <c r="G32" s="18">
        <v>1500</v>
      </c>
      <c r="H32" s="35">
        <f t="shared" si="1"/>
        <v>50</v>
      </c>
    </row>
    <row r="33" spans="1:8" ht="22.5" customHeight="1">
      <c r="A33" s="7">
        <v>7911116</v>
      </c>
      <c r="B33" s="7" t="s">
        <v>210</v>
      </c>
      <c r="C33" s="18">
        <v>1500</v>
      </c>
      <c r="D33" s="18">
        <v>750</v>
      </c>
      <c r="E33" s="27">
        <f t="shared" si="0"/>
        <v>50</v>
      </c>
      <c r="F33" s="18">
        <v>1500</v>
      </c>
      <c r="G33" s="18">
        <v>750</v>
      </c>
      <c r="H33" s="35">
        <f t="shared" si="1"/>
        <v>50</v>
      </c>
    </row>
    <row r="34" spans="1:8" ht="22.5" customHeight="1">
      <c r="A34" s="6">
        <v>8</v>
      </c>
      <c r="B34" s="6" t="s">
        <v>13</v>
      </c>
      <c r="C34" s="37">
        <f>C35</f>
        <v>100</v>
      </c>
      <c r="D34" s="37">
        <f>D35</f>
        <v>29</v>
      </c>
      <c r="E34" s="27">
        <f t="shared" si="0"/>
        <v>28.999999999999996</v>
      </c>
      <c r="F34" s="14">
        <f aca="true" t="shared" si="2" ref="F34:G36">F35</f>
        <v>100</v>
      </c>
      <c r="G34" s="14">
        <f t="shared" si="2"/>
        <v>63</v>
      </c>
      <c r="H34" s="35">
        <f t="shared" si="1"/>
        <v>63</v>
      </c>
    </row>
    <row r="35" spans="1:8" ht="22.5" customHeight="1">
      <c r="A35" s="11">
        <v>81</v>
      </c>
      <c r="B35" s="12" t="s">
        <v>14</v>
      </c>
      <c r="C35" s="14">
        <v>100</v>
      </c>
      <c r="D35" s="24">
        <f>D36</f>
        <v>29</v>
      </c>
      <c r="E35" s="27">
        <f t="shared" si="0"/>
        <v>28.999999999999996</v>
      </c>
      <c r="F35" s="14">
        <f t="shared" si="2"/>
        <v>100</v>
      </c>
      <c r="G35" s="14">
        <f t="shared" si="2"/>
        <v>63</v>
      </c>
      <c r="H35" s="35">
        <f t="shared" si="1"/>
        <v>63</v>
      </c>
    </row>
    <row r="36" spans="1:8" ht="22.5" customHeight="1">
      <c r="A36" s="11">
        <v>811</v>
      </c>
      <c r="B36" s="12" t="s">
        <v>15</v>
      </c>
      <c r="C36" s="14">
        <f>C37</f>
        <v>100</v>
      </c>
      <c r="D36" s="24">
        <f>D37</f>
        <v>29</v>
      </c>
      <c r="E36" s="27">
        <f t="shared" si="0"/>
        <v>28.999999999999996</v>
      </c>
      <c r="F36" s="14">
        <f t="shared" si="2"/>
        <v>100</v>
      </c>
      <c r="G36" s="14">
        <f t="shared" si="2"/>
        <v>63</v>
      </c>
      <c r="H36" s="35">
        <f t="shared" si="1"/>
        <v>63</v>
      </c>
    </row>
    <row r="37" spans="1:8" ht="22.5" customHeight="1">
      <c r="A37" s="7">
        <v>811122</v>
      </c>
      <c r="B37" s="7" t="s">
        <v>16</v>
      </c>
      <c r="C37" s="18">
        <v>100</v>
      </c>
      <c r="D37" s="36">
        <v>29</v>
      </c>
      <c r="E37" s="27">
        <f t="shared" si="0"/>
        <v>28.999999999999996</v>
      </c>
      <c r="F37" s="18">
        <v>100</v>
      </c>
      <c r="G37" s="18">
        <v>63</v>
      </c>
      <c r="H37" s="35">
        <f t="shared" si="1"/>
        <v>63</v>
      </c>
    </row>
    <row r="38" spans="1:8" ht="22.5" customHeight="1">
      <c r="A38" s="13"/>
      <c r="B38" s="13" t="s">
        <v>17</v>
      </c>
      <c r="C38" s="37">
        <f>C2+C34</f>
        <v>2827923</v>
      </c>
      <c r="D38" s="38">
        <f>D2+D34</f>
        <v>700420</v>
      </c>
      <c r="E38" s="27">
        <f t="shared" si="0"/>
        <v>24.768001108941085</v>
      </c>
      <c r="F38" s="14">
        <f>F2+F34</f>
        <v>2938816</v>
      </c>
      <c r="G38" s="14">
        <f>G2+G34</f>
        <v>1013250</v>
      </c>
      <c r="H38" s="35">
        <f t="shared" si="1"/>
        <v>34.47817080075786</v>
      </c>
    </row>
    <row r="40" spans="3:7" ht="18">
      <c r="C40" s="33"/>
      <c r="D40" s="34"/>
      <c r="F40" s="33"/>
      <c r="G40" s="34"/>
    </row>
  </sheetData>
  <sheetProtection/>
  <printOptions/>
  <pageMargins left="0.37" right="0.1968503937007874" top="0.35433070866141736" bottom="0.18" header="0.31496062992125984" footer="0.18"/>
  <pageSetup fitToHeight="0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3.421875" style="17" customWidth="1"/>
    <col min="2" max="2" width="56.7109375" style="17" customWidth="1"/>
    <col min="3" max="3" width="17.57421875" style="15" hidden="1" customWidth="1"/>
    <col min="4" max="4" width="19.00390625" style="15" hidden="1" customWidth="1"/>
    <col min="5" max="5" width="16.8515625" style="21" hidden="1" customWidth="1"/>
    <col min="6" max="6" width="17.7109375" style="17" customWidth="1"/>
    <col min="7" max="7" width="20.00390625" style="17" customWidth="1"/>
    <col min="8" max="8" width="16.421875" style="17" customWidth="1"/>
    <col min="9" max="16384" width="9.140625" style="15" customWidth="1"/>
  </cols>
  <sheetData>
    <row r="1" spans="1:8" ht="48" customHeight="1" thickBot="1">
      <c r="A1" s="46"/>
      <c r="B1" s="47" t="s">
        <v>125</v>
      </c>
      <c r="C1" s="48" t="s">
        <v>225</v>
      </c>
      <c r="D1" s="49" t="s">
        <v>233</v>
      </c>
      <c r="E1" s="50" t="s">
        <v>224</v>
      </c>
      <c r="F1" s="48" t="s">
        <v>228</v>
      </c>
      <c r="G1" s="51" t="s">
        <v>235</v>
      </c>
      <c r="H1" s="52" t="s">
        <v>224</v>
      </c>
    </row>
    <row r="2" spans="1:8" ht="21" customHeight="1">
      <c r="A2" s="53">
        <v>4</v>
      </c>
      <c r="B2" s="53" t="s">
        <v>18</v>
      </c>
      <c r="C2" s="54">
        <f>C3+C28+C155+C159</f>
        <v>2818699</v>
      </c>
      <c r="D2" s="54">
        <f>D3+D28+D155+D159</f>
        <v>697962</v>
      </c>
      <c r="E2" s="90">
        <f>D2/C2*100</f>
        <v>24.76184934964677</v>
      </c>
      <c r="F2" s="55">
        <f>F3+F28+F155+F159</f>
        <v>2929138</v>
      </c>
      <c r="G2" s="55">
        <f>G3+G28+G155+G159</f>
        <v>1029110</v>
      </c>
      <c r="H2" s="56">
        <f>G2/F2*100</f>
        <v>35.13354440794527</v>
      </c>
    </row>
    <row r="3" spans="1:8" ht="21" customHeight="1">
      <c r="A3" s="57">
        <v>41</v>
      </c>
      <c r="B3" s="57" t="s">
        <v>19</v>
      </c>
      <c r="C3" s="58">
        <f>C4+C14+C18+C23+C25</f>
        <v>274421</v>
      </c>
      <c r="D3" s="58">
        <f>D4+D14+D18+D23+D25</f>
        <v>138097</v>
      </c>
      <c r="E3" s="90">
        <f aca="true" t="shared" si="0" ref="E3:E66">D3/C3*100</f>
        <v>50.323043790380474</v>
      </c>
      <c r="F3" s="59">
        <f>F4+F14+F18+F23+F25</f>
        <v>315295</v>
      </c>
      <c r="G3" s="59">
        <f>G4+G14+G18+G23+G25</f>
        <v>156177</v>
      </c>
      <c r="H3" s="56">
        <f aca="true" t="shared" si="1" ref="H3:H66">G3/F3*100</f>
        <v>49.5336113798189</v>
      </c>
    </row>
    <row r="4" spans="1:8" ht="21" customHeight="1">
      <c r="A4" s="57">
        <v>411</v>
      </c>
      <c r="B4" s="57" t="s">
        <v>20</v>
      </c>
      <c r="C4" s="58">
        <f>C5+C6+C7+C8+C9+C10+C11+C12+C13</f>
        <v>218587</v>
      </c>
      <c r="D4" s="98">
        <f>D5+D6+D7+D8+D9+D10+D11</f>
        <v>112510</v>
      </c>
      <c r="E4" s="90">
        <f t="shared" si="0"/>
        <v>51.47149647508772</v>
      </c>
      <c r="F4" s="59">
        <f>F5+F6+F7+F8+F9+F10+F11+F12+F13</f>
        <v>252135</v>
      </c>
      <c r="G4" s="59">
        <f>G5+G6+G7+G8+G9+G10+G11+G12+G13</f>
        <v>128661</v>
      </c>
      <c r="H4" s="56">
        <f t="shared" si="1"/>
        <v>51.02861562258314</v>
      </c>
    </row>
    <row r="5" spans="1:8" ht="21" customHeight="1">
      <c r="A5" s="60">
        <v>411111</v>
      </c>
      <c r="B5" s="60" t="s">
        <v>21</v>
      </c>
      <c r="C5" s="61">
        <v>157740</v>
      </c>
      <c r="D5" s="94">
        <v>87858</v>
      </c>
      <c r="E5" s="90">
        <f t="shared" si="0"/>
        <v>55.69798402434386</v>
      </c>
      <c r="F5" s="62">
        <v>183204</v>
      </c>
      <c r="G5" s="62">
        <v>94722</v>
      </c>
      <c r="H5" s="56">
        <f t="shared" si="1"/>
        <v>51.703019584725226</v>
      </c>
    </row>
    <row r="6" spans="1:8" ht="21" customHeight="1">
      <c r="A6" s="60">
        <v>411112</v>
      </c>
      <c r="B6" s="60" t="s">
        <v>22</v>
      </c>
      <c r="C6" s="61">
        <v>5800</v>
      </c>
      <c r="D6" s="94">
        <v>4211</v>
      </c>
      <c r="E6" s="90">
        <f t="shared" si="0"/>
        <v>72.60344827586206</v>
      </c>
      <c r="F6" s="62">
        <v>8965</v>
      </c>
      <c r="G6" s="62">
        <v>5431</v>
      </c>
      <c r="H6" s="56">
        <f t="shared" si="1"/>
        <v>60.58003346346905</v>
      </c>
    </row>
    <row r="7" spans="1:8" ht="21" customHeight="1">
      <c r="A7" s="60">
        <v>411113</v>
      </c>
      <c r="B7" s="60" t="s">
        <v>164</v>
      </c>
      <c r="C7" s="61">
        <v>370</v>
      </c>
      <c r="D7" s="94">
        <v>180</v>
      </c>
      <c r="E7" s="90">
        <f t="shared" si="0"/>
        <v>48.64864864864865</v>
      </c>
      <c r="F7" s="62">
        <v>407</v>
      </c>
      <c r="G7" s="62">
        <v>166</v>
      </c>
      <c r="H7" s="56">
        <f t="shared" si="1"/>
        <v>40.78624078624078</v>
      </c>
    </row>
    <row r="8" spans="1:8" ht="21" customHeight="1">
      <c r="A8" s="60">
        <v>411115</v>
      </c>
      <c r="B8" s="60" t="s">
        <v>23</v>
      </c>
      <c r="C8" s="61">
        <v>12000</v>
      </c>
      <c r="D8" s="94">
        <v>5715</v>
      </c>
      <c r="E8" s="90">
        <f t="shared" si="0"/>
        <v>47.625</v>
      </c>
      <c r="F8" s="62">
        <v>13090</v>
      </c>
      <c r="G8" s="62">
        <v>6327</v>
      </c>
      <c r="H8" s="56">
        <f t="shared" si="1"/>
        <v>48.33460656990069</v>
      </c>
    </row>
    <row r="9" spans="1:8" ht="21" customHeight="1">
      <c r="A9" s="60">
        <v>411117</v>
      </c>
      <c r="B9" s="60" t="s">
        <v>24</v>
      </c>
      <c r="C9" s="61">
        <v>5000</v>
      </c>
      <c r="D9" s="94">
        <v>1585</v>
      </c>
      <c r="E9" s="90">
        <f t="shared" si="0"/>
        <v>31.7</v>
      </c>
      <c r="F9" s="62">
        <v>5060</v>
      </c>
      <c r="G9" s="62">
        <v>2526</v>
      </c>
      <c r="H9" s="56">
        <f t="shared" si="1"/>
        <v>49.92094861660079</v>
      </c>
    </row>
    <row r="10" spans="1:8" ht="21.75" customHeight="1">
      <c r="A10" s="60">
        <v>411118</v>
      </c>
      <c r="B10" s="60" t="s">
        <v>25</v>
      </c>
      <c r="C10" s="61">
        <v>32000</v>
      </c>
      <c r="D10" s="94">
        <v>11526</v>
      </c>
      <c r="E10" s="90">
        <f t="shared" si="0"/>
        <v>36.01875</v>
      </c>
      <c r="F10" s="62">
        <v>35552</v>
      </c>
      <c r="G10" s="62">
        <v>15664</v>
      </c>
      <c r="H10" s="56">
        <f t="shared" si="1"/>
        <v>44.05940594059406</v>
      </c>
    </row>
    <row r="11" spans="1:8" ht="21" customHeight="1">
      <c r="A11" s="60">
        <v>411119</v>
      </c>
      <c r="B11" s="60" t="s">
        <v>26</v>
      </c>
      <c r="C11" s="61">
        <v>4500</v>
      </c>
      <c r="D11" s="94">
        <v>1435</v>
      </c>
      <c r="E11" s="90">
        <f t="shared" si="0"/>
        <v>31.88888888888889</v>
      </c>
      <c r="F11" s="62">
        <v>5280</v>
      </c>
      <c r="G11" s="62">
        <v>3825</v>
      </c>
      <c r="H11" s="56">
        <f t="shared" si="1"/>
        <v>72.44318181818183</v>
      </c>
    </row>
    <row r="12" spans="1:8" ht="21" customHeight="1">
      <c r="A12" s="60">
        <v>411131</v>
      </c>
      <c r="B12" s="60" t="s">
        <v>27</v>
      </c>
      <c r="C12" s="61">
        <v>600</v>
      </c>
      <c r="D12" s="94">
        <v>0</v>
      </c>
      <c r="E12" s="90">
        <f t="shared" si="0"/>
        <v>0</v>
      </c>
      <c r="F12" s="62">
        <v>0</v>
      </c>
      <c r="G12" s="62">
        <v>0</v>
      </c>
      <c r="H12" s="56">
        <v>0</v>
      </c>
    </row>
    <row r="13" spans="1:8" ht="21" customHeight="1">
      <c r="A13" s="60">
        <v>411141</v>
      </c>
      <c r="B13" s="60" t="s">
        <v>108</v>
      </c>
      <c r="C13" s="61">
        <v>577</v>
      </c>
      <c r="D13" s="94">
        <v>0</v>
      </c>
      <c r="E13" s="90">
        <f t="shared" si="0"/>
        <v>0</v>
      </c>
      <c r="F13" s="62">
        <v>577</v>
      </c>
      <c r="G13" s="62">
        <v>0</v>
      </c>
      <c r="H13" s="56">
        <f t="shared" si="1"/>
        <v>0</v>
      </c>
    </row>
    <row r="14" spans="1:8" ht="21" customHeight="1">
      <c r="A14" s="57">
        <v>412</v>
      </c>
      <c r="B14" s="57" t="s">
        <v>28</v>
      </c>
      <c r="C14" s="63">
        <f>C15+C16+C17</f>
        <v>38900</v>
      </c>
      <c r="D14" s="97">
        <f>D15+D16+D17</f>
        <v>20035</v>
      </c>
      <c r="E14" s="90">
        <f t="shared" si="0"/>
        <v>51.5038560411311</v>
      </c>
      <c r="F14" s="64">
        <f>F15+F16+F17</f>
        <v>45617</v>
      </c>
      <c r="G14" s="64">
        <f>G15+G16+G17</f>
        <v>22095</v>
      </c>
      <c r="H14" s="56">
        <f t="shared" si="1"/>
        <v>48.4358901286801</v>
      </c>
    </row>
    <row r="15" spans="1:8" ht="21" customHeight="1">
      <c r="A15" s="60">
        <v>412111</v>
      </c>
      <c r="B15" s="60" t="s">
        <v>214</v>
      </c>
      <c r="C15" s="61">
        <v>26000</v>
      </c>
      <c r="D15" s="94">
        <v>13431</v>
      </c>
      <c r="E15" s="90">
        <f t="shared" si="0"/>
        <v>51.6576923076923</v>
      </c>
      <c r="F15" s="62">
        <v>31420</v>
      </c>
      <c r="G15" s="62">
        <v>15458</v>
      </c>
      <c r="H15" s="56">
        <f t="shared" si="1"/>
        <v>49.19796308084023</v>
      </c>
    </row>
    <row r="16" spans="1:8" ht="21" customHeight="1">
      <c r="A16" s="60">
        <v>412211</v>
      </c>
      <c r="B16" s="60" t="s">
        <v>186</v>
      </c>
      <c r="C16" s="61">
        <v>11300</v>
      </c>
      <c r="D16" s="94">
        <v>5764</v>
      </c>
      <c r="E16" s="90">
        <f t="shared" si="0"/>
        <v>51.008849557522126</v>
      </c>
      <c r="F16" s="62">
        <v>14194</v>
      </c>
      <c r="G16" s="62">
        <v>6634</v>
      </c>
      <c r="H16" s="56">
        <f t="shared" si="1"/>
        <v>46.738058334507535</v>
      </c>
    </row>
    <row r="17" spans="1:8" ht="21" customHeight="1">
      <c r="A17" s="60">
        <v>412311</v>
      </c>
      <c r="B17" s="60" t="s">
        <v>29</v>
      </c>
      <c r="C17" s="61">
        <v>1600</v>
      </c>
      <c r="D17" s="94">
        <v>840</v>
      </c>
      <c r="E17" s="90">
        <f t="shared" si="0"/>
        <v>52.5</v>
      </c>
      <c r="F17" s="62">
        <v>3</v>
      </c>
      <c r="G17" s="62">
        <v>3</v>
      </c>
      <c r="H17" s="56">
        <f t="shared" si="1"/>
        <v>100</v>
      </c>
    </row>
    <row r="18" spans="1:8" ht="21" customHeight="1">
      <c r="A18" s="57">
        <v>414</v>
      </c>
      <c r="B18" s="57" t="s">
        <v>30</v>
      </c>
      <c r="C18" s="58">
        <f>C19+C20+C21+C22</f>
        <v>2700</v>
      </c>
      <c r="D18" s="98">
        <f>D19+D21</f>
        <v>762</v>
      </c>
      <c r="E18" s="90">
        <f t="shared" si="0"/>
        <v>28.22222222222222</v>
      </c>
      <c r="F18" s="59">
        <f>F19+F20+F21+F22</f>
        <v>1800</v>
      </c>
      <c r="G18" s="59">
        <f>G19+G20+G21+G22</f>
        <v>609</v>
      </c>
      <c r="H18" s="56">
        <f t="shared" si="1"/>
        <v>33.83333333333333</v>
      </c>
    </row>
    <row r="19" spans="1:8" ht="21" customHeight="1">
      <c r="A19" s="60">
        <v>414111</v>
      </c>
      <c r="B19" s="60" t="s">
        <v>31</v>
      </c>
      <c r="C19" s="61">
        <v>400</v>
      </c>
      <c r="D19" s="94">
        <v>686</v>
      </c>
      <c r="E19" s="90">
        <f t="shared" si="0"/>
        <v>171.5</v>
      </c>
      <c r="F19" s="62">
        <v>400</v>
      </c>
      <c r="G19" s="62">
        <v>101</v>
      </c>
      <c r="H19" s="56">
        <f t="shared" si="1"/>
        <v>25.25</v>
      </c>
    </row>
    <row r="20" spans="1:8" ht="21" customHeight="1">
      <c r="A20" s="60">
        <v>414311</v>
      </c>
      <c r="B20" s="60" t="s">
        <v>32</v>
      </c>
      <c r="C20" s="61">
        <v>1400</v>
      </c>
      <c r="D20" s="94">
        <v>0</v>
      </c>
      <c r="E20" s="90">
        <f t="shared" si="0"/>
        <v>0</v>
      </c>
      <c r="F20" s="62">
        <v>800</v>
      </c>
      <c r="G20" s="62">
        <v>345</v>
      </c>
      <c r="H20" s="56">
        <f t="shared" si="1"/>
        <v>43.125</v>
      </c>
    </row>
    <row r="21" spans="1:8" ht="21" customHeight="1">
      <c r="A21" s="60">
        <v>414411</v>
      </c>
      <c r="B21" s="60" t="s">
        <v>168</v>
      </c>
      <c r="C21" s="61">
        <v>600</v>
      </c>
      <c r="D21" s="94">
        <v>76</v>
      </c>
      <c r="E21" s="90">
        <f t="shared" si="0"/>
        <v>12.666666666666668</v>
      </c>
      <c r="F21" s="62">
        <v>400</v>
      </c>
      <c r="G21" s="62">
        <v>163</v>
      </c>
      <c r="H21" s="56">
        <f t="shared" si="1"/>
        <v>40.75</v>
      </c>
    </row>
    <row r="22" spans="1:8" ht="21" customHeight="1">
      <c r="A22" s="60">
        <v>414314</v>
      </c>
      <c r="B22" s="60" t="s">
        <v>163</v>
      </c>
      <c r="C22" s="61">
        <v>300</v>
      </c>
      <c r="D22" s="94">
        <v>0</v>
      </c>
      <c r="E22" s="90">
        <f t="shared" si="0"/>
        <v>0</v>
      </c>
      <c r="F22" s="62">
        <v>200</v>
      </c>
      <c r="G22" s="62">
        <v>0</v>
      </c>
      <c r="H22" s="56">
        <f t="shared" si="1"/>
        <v>0</v>
      </c>
    </row>
    <row r="23" spans="1:8" ht="21" customHeight="1">
      <c r="A23" s="57">
        <v>415</v>
      </c>
      <c r="B23" s="57" t="s">
        <v>33</v>
      </c>
      <c r="C23" s="58">
        <f>C24</f>
        <v>10000</v>
      </c>
      <c r="D23" s="98">
        <f>D24</f>
        <v>3651</v>
      </c>
      <c r="E23" s="90">
        <f t="shared" si="0"/>
        <v>36.51</v>
      </c>
      <c r="F23" s="59">
        <f>F24</f>
        <v>8656</v>
      </c>
      <c r="G23" s="59">
        <f>G24</f>
        <v>3673</v>
      </c>
      <c r="H23" s="56">
        <f t="shared" si="1"/>
        <v>42.432994454713494</v>
      </c>
    </row>
    <row r="24" spans="1:8" ht="21" customHeight="1">
      <c r="A24" s="60">
        <v>415112</v>
      </c>
      <c r="B24" s="60" t="s">
        <v>34</v>
      </c>
      <c r="C24" s="61">
        <v>10000</v>
      </c>
      <c r="D24" s="94">
        <v>3651</v>
      </c>
      <c r="E24" s="90">
        <f t="shared" si="0"/>
        <v>36.51</v>
      </c>
      <c r="F24" s="62">
        <v>8656</v>
      </c>
      <c r="G24" s="62">
        <v>3673</v>
      </c>
      <c r="H24" s="56">
        <f t="shared" si="1"/>
        <v>42.432994454713494</v>
      </c>
    </row>
    <row r="25" spans="1:8" ht="21" customHeight="1">
      <c r="A25" s="57">
        <v>416</v>
      </c>
      <c r="B25" s="57" t="s">
        <v>215</v>
      </c>
      <c r="C25" s="63">
        <f>C26+C27</f>
        <v>4234</v>
      </c>
      <c r="D25" s="97">
        <f>D27</f>
        <v>1139</v>
      </c>
      <c r="E25" s="90">
        <f t="shared" si="0"/>
        <v>26.901275389702413</v>
      </c>
      <c r="F25" s="64">
        <f>F26+F27</f>
        <v>7087</v>
      </c>
      <c r="G25" s="64">
        <f>G26+G27</f>
        <v>1139</v>
      </c>
      <c r="H25" s="56">
        <f t="shared" si="1"/>
        <v>16.071680541837168</v>
      </c>
    </row>
    <row r="26" spans="1:8" ht="21" customHeight="1">
      <c r="A26" s="60">
        <v>416111</v>
      </c>
      <c r="B26" s="60" t="s">
        <v>197</v>
      </c>
      <c r="C26" s="61">
        <v>3000</v>
      </c>
      <c r="D26" s="94">
        <v>0</v>
      </c>
      <c r="E26" s="90">
        <f t="shared" si="0"/>
        <v>0</v>
      </c>
      <c r="F26" s="62">
        <v>4618</v>
      </c>
      <c r="G26" s="62">
        <v>0</v>
      </c>
      <c r="H26" s="56">
        <f t="shared" si="1"/>
        <v>0</v>
      </c>
    </row>
    <row r="27" spans="1:8" ht="21" customHeight="1">
      <c r="A27" s="60">
        <v>416131</v>
      </c>
      <c r="B27" s="60" t="s">
        <v>200</v>
      </c>
      <c r="C27" s="61">
        <v>1234</v>
      </c>
      <c r="D27" s="93">
        <v>1139</v>
      </c>
      <c r="E27" s="90">
        <f t="shared" si="0"/>
        <v>92.30145867098865</v>
      </c>
      <c r="F27" s="62">
        <v>2469</v>
      </c>
      <c r="G27" s="62">
        <v>1139</v>
      </c>
      <c r="H27" s="56">
        <f t="shared" si="1"/>
        <v>46.132037262049415</v>
      </c>
    </row>
    <row r="28" spans="1:8" ht="21" customHeight="1">
      <c r="A28" s="57">
        <v>42</v>
      </c>
      <c r="B28" s="57" t="s">
        <v>35</v>
      </c>
      <c r="C28" s="58">
        <f>C29+C51+C60+C86+C91+C113</f>
        <v>2540728</v>
      </c>
      <c r="D28" s="58">
        <f>D29+D51+D60+D86+D91+D113</f>
        <v>559516</v>
      </c>
      <c r="E28" s="90">
        <f t="shared" si="0"/>
        <v>22.021877194252987</v>
      </c>
      <c r="F28" s="59">
        <f>F29+F51+F60+F86+F91+F113</f>
        <v>2610893</v>
      </c>
      <c r="G28" s="59">
        <f>G29+G51+G60+G86+G91+G113</f>
        <v>871924</v>
      </c>
      <c r="H28" s="56">
        <f t="shared" si="1"/>
        <v>33.395623642945154</v>
      </c>
    </row>
    <row r="29" spans="1:8" ht="21" customHeight="1">
      <c r="A29" s="57">
        <v>421</v>
      </c>
      <c r="B29" s="57" t="s">
        <v>36</v>
      </c>
      <c r="C29" s="58">
        <f>C30+C31+C32+C33+C34+C35+C36+C37+C38+C39+C40+C41+C42+C43+C44+C45+C46+C47+C48+C49+C50</f>
        <v>36129</v>
      </c>
      <c r="D29" s="58">
        <f>D30+D31+D32+D33+D34+D35+D36+D37+D38+D39+D40+D41+D42+D43+D44+D45+D46+D47+D48+D49+D50</f>
        <v>11505</v>
      </c>
      <c r="E29" s="90">
        <f t="shared" si="0"/>
        <v>31.844224860915055</v>
      </c>
      <c r="F29" s="59">
        <f>F30+F31+F32+F33+F34+F35+F36+F37+F38+F39+F40+F41+F42+F43+F44+F45+F46+F47+F48+F49+F50</f>
        <v>38813</v>
      </c>
      <c r="G29" s="59">
        <f>G30+G31+G32+G33+G34+G35+G36+G37+G38+G39+G40+G41+G42+G43+G44+G45+G46+G47+G48+G49+G50</f>
        <v>13950</v>
      </c>
      <c r="H29" s="56">
        <f t="shared" si="1"/>
        <v>35.94156597016463</v>
      </c>
    </row>
    <row r="30" spans="1:8" ht="21" customHeight="1">
      <c r="A30" s="60">
        <v>421111</v>
      </c>
      <c r="B30" s="60" t="s">
        <v>37</v>
      </c>
      <c r="C30" s="61">
        <v>1800</v>
      </c>
      <c r="D30" s="93">
        <v>565</v>
      </c>
      <c r="E30" s="90">
        <f t="shared" si="0"/>
        <v>31.38888888888889</v>
      </c>
      <c r="F30" s="62">
        <v>1850</v>
      </c>
      <c r="G30" s="62">
        <v>558</v>
      </c>
      <c r="H30" s="56">
        <f t="shared" si="1"/>
        <v>30.162162162162158</v>
      </c>
    </row>
    <row r="31" spans="1:8" ht="21" customHeight="1">
      <c r="A31" s="60">
        <v>421112</v>
      </c>
      <c r="B31" s="60" t="s">
        <v>38</v>
      </c>
      <c r="C31" s="61">
        <v>30</v>
      </c>
      <c r="D31" s="93">
        <v>7</v>
      </c>
      <c r="E31" s="90">
        <f t="shared" si="0"/>
        <v>23.333333333333332</v>
      </c>
      <c r="F31" s="62">
        <v>40</v>
      </c>
      <c r="G31" s="62">
        <v>17</v>
      </c>
      <c r="H31" s="56">
        <f t="shared" si="1"/>
        <v>42.5</v>
      </c>
    </row>
    <row r="32" spans="1:8" ht="21" customHeight="1">
      <c r="A32" s="60">
        <v>421121</v>
      </c>
      <c r="B32" s="60" t="s">
        <v>39</v>
      </c>
      <c r="C32" s="61">
        <v>20</v>
      </c>
      <c r="D32" s="93">
        <v>0</v>
      </c>
      <c r="E32" s="90">
        <f t="shared" si="0"/>
        <v>0</v>
      </c>
      <c r="F32" s="62">
        <v>20</v>
      </c>
      <c r="G32" s="62">
        <v>0</v>
      </c>
      <c r="H32" s="56">
        <f t="shared" si="1"/>
        <v>0</v>
      </c>
    </row>
    <row r="33" spans="1:8" ht="21" customHeight="1">
      <c r="A33" s="60">
        <v>421211</v>
      </c>
      <c r="B33" s="60" t="s">
        <v>40</v>
      </c>
      <c r="C33" s="61">
        <v>7243</v>
      </c>
      <c r="D33" s="93">
        <v>1744</v>
      </c>
      <c r="E33" s="90">
        <f t="shared" si="0"/>
        <v>24.078420543973493</v>
      </c>
      <c r="F33" s="62">
        <v>9000</v>
      </c>
      <c r="G33" s="62">
        <v>3982</v>
      </c>
      <c r="H33" s="56">
        <f t="shared" si="1"/>
        <v>44.24444444444444</v>
      </c>
    </row>
    <row r="34" spans="1:8" ht="21" customHeight="1">
      <c r="A34" s="60">
        <v>421225</v>
      </c>
      <c r="B34" s="60" t="s">
        <v>41</v>
      </c>
      <c r="C34" s="61">
        <v>15248</v>
      </c>
      <c r="D34" s="93">
        <v>5731</v>
      </c>
      <c r="E34" s="90">
        <f t="shared" si="0"/>
        <v>37.58525708289612</v>
      </c>
      <c r="F34" s="62">
        <v>16894</v>
      </c>
      <c r="G34" s="62">
        <v>5557</v>
      </c>
      <c r="H34" s="56">
        <f t="shared" si="1"/>
        <v>32.89333491180301</v>
      </c>
    </row>
    <row r="35" spans="1:8" ht="21" customHeight="1">
      <c r="A35" s="60">
        <v>421311</v>
      </c>
      <c r="B35" s="60" t="s">
        <v>42</v>
      </c>
      <c r="C35" s="61">
        <v>3200</v>
      </c>
      <c r="D35" s="93">
        <v>841</v>
      </c>
      <c r="E35" s="90">
        <f t="shared" si="0"/>
        <v>26.28125</v>
      </c>
      <c r="F35" s="62">
        <v>1640</v>
      </c>
      <c r="G35" s="62">
        <v>745</v>
      </c>
      <c r="H35" s="56">
        <f t="shared" si="1"/>
        <v>45.426829268292686</v>
      </c>
    </row>
    <row r="36" spans="1:8" ht="21" customHeight="1">
      <c r="A36" s="60">
        <v>421321</v>
      </c>
      <c r="B36" s="60" t="s">
        <v>154</v>
      </c>
      <c r="C36" s="61">
        <v>300</v>
      </c>
      <c r="D36" s="93">
        <v>35</v>
      </c>
      <c r="E36" s="90">
        <f t="shared" si="0"/>
        <v>11.666666666666666</v>
      </c>
      <c r="F36" s="62">
        <v>385</v>
      </c>
      <c r="G36" s="62">
        <v>92</v>
      </c>
      <c r="H36" s="56">
        <f t="shared" si="1"/>
        <v>23.896103896103895</v>
      </c>
    </row>
    <row r="37" spans="1:8" ht="21" customHeight="1">
      <c r="A37" s="60">
        <v>421324</v>
      </c>
      <c r="B37" s="60" t="s">
        <v>131</v>
      </c>
      <c r="C37" s="61">
        <v>360</v>
      </c>
      <c r="D37" s="93">
        <v>124</v>
      </c>
      <c r="E37" s="90">
        <f t="shared" si="0"/>
        <v>34.44444444444444</v>
      </c>
      <c r="F37" s="62">
        <v>588</v>
      </c>
      <c r="G37" s="62">
        <v>315</v>
      </c>
      <c r="H37" s="56">
        <f t="shared" si="1"/>
        <v>53.57142857142857</v>
      </c>
    </row>
    <row r="38" spans="1:8" ht="21" customHeight="1">
      <c r="A38" s="60">
        <v>421325</v>
      </c>
      <c r="B38" s="60" t="s">
        <v>171</v>
      </c>
      <c r="C38" s="61">
        <v>1900</v>
      </c>
      <c r="D38" s="93">
        <v>548</v>
      </c>
      <c r="E38" s="90">
        <f t="shared" si="0"/>
        <v>28.842105263157897</v>
      </c>
      <c r="F38" s="62">
        <v>1935</v>
      </c>
      <c r="G38" s="62">
        <v>690</v>
      </c>
      <c r="H38" s="56">
        <f t="shared" si="1"/>
        <v>35.65891472868217</v>
      </c>
    </row>
    <row r="39" spans="1:8" ht="21" customHeight="1">
      <c r="A39" s="60">
        <v>421391</v>
      </c>
      <c r="B39" s="60" t="s">
        <v>43</v>
      </c>
      <c r="C39" s="61">
        <v>20</v>
      </c>
      <c r="D39" s="93">
        <v>0</v>
      </c>
      <c r="E39" s="90">
        <f t="shared" si="0"/>
        <v>0</v>
      </c>
      <c r="F39" s="62">
        <v>20</v>
      </c>
      <c r="G39" s="62">
        <v>0</v>
      </c>
      <c r="H39" s="56">
        <f t="shared" si="1"/>
        <v>0</v>
      </c>
    </row>
    <row r="40" spans="1:8" ht="21" customHeight="1">
      <c r="A40" s="60">
        <v>421411</v>
      </c>
      <c r="B40" s="60" t="s">
        <v>44</v>
      </c>
      <c r="C40" s="61">
        <v>1600</v>
      </c>
      <c r="D40" s="93">
        <v>591</v>
      </c>
      <c r="E40" s="90">
        <f t="shared" si="0"/>
        <v>36.9375</v>
      </c>
      <c r="F40" s="62">
        <v>1200</v>
      </c>
      <c r="G40" s="62">
        <v>445</v>
      </c>
      <c r="H40" s="56">
        <f t="shared" si="1"/>
        <v>37.083333333333336</v>
      </c>
    </row>
    <row r="41" spans="1:8" ht="21" customHeight="1">
      <c r="A41" s="60">
        <v>421412</v>
      </c>
      <c r="B41" s="60" t="s">
        <v>45</v>
      </c>
      <c r="C41" s="61">
        <v>700</v>
      </c>
      <c r="D41" s="93">
        <v>330</v>
      </c>
      <c r="E41" s="90">
        <f t="shared" si="0"/>
        <v>47.14285714285714</v>
      </c>
      <c r="F41" s="62">
        <v>755</v>
      </c>
      <c r="G41" s="62">
        <v>343</v>
      </c>
      <c r="H41" s="56">
        <f t="shared" si="1"/>
        <v>45.43046357615894</v>
      </c>
    </row>
    <row r="42" spans="1:8" ht="21" customHeight="1">
      <c r="A42" s="60">
        <v>421414</v>
      </c>
      <c r="B42" s="60" t="s">
        <v>46</v>
      </c>
      <c r="C42" s="61">
        <v>450</v>
      </c>
      <c r="D42" s="93">
        <v>185</v>
      </c>
      <c r="E42" s="90">
        <f t="shared" si="0"/>
        <v>41.11111111111111</v>
      </c>
      <c r="F42" s="62">
        <v>480</v>
      </c>
      <c r="G42" s="62">
        <v>245</v>
      </c>
      <c r="H42" s="56">
        <f t="shared" si="1"/>
        <v>51.041666666666664</v>
      </c>
    </row>
    <row r="43" spans="1:8" ht="21" customHeight="1">
      <c r="A43" s="60">
        <v>4214191</v>
      </c>
      <c r="B43" s="60" t="s">
        <v>157</v>
      </c>
      <c r="C43" s="61">
        <v>200</v>
      </c>
      <c r="D43" s="93">
        <v>23</v>
      </c>
      <c r="E43" s="90">
        <f t="shared" si="0"/>
        <v>11.5</v>
      </c>
      <c r="F43" s="62">
        <v>200</v>
      </c>
      <c r="G43" s="62">
        <v>0</v>
      </c>
      <c r="H43" s="56">
        <f t="shared" si="1"/>
        <v>0</v>
      </c>
    </row>
    <row r="44" spans="1:8" ht="21" customHeight="1">
      <c r="A44" s="60">
        <v>421421</v>
      </c>
      <c r="B44" s="60" t="s">
        <v>47</v>
      </c>
      <c r="C44" s="61">
        <v>1100</v>
      </c>
      <c r="D44" s="93">
        <v>457</v>
      </c>
      <c r="E44" s="90">
        <f t="shared" si="0"/>
        <v>41.54545454545455</v>
      </c>
      <c r="F44" s="62">
        <v>1600</v>
      </c>
      <c r="G44" s="62">
        <v>448</v>
      </c>
      <c r="H44" s="56">
        <f t="shared" si="1"/>
        <v>28.000000000000004</v>
      </c>
    </row>
    <row r="45" spans="1:8" ht="21" customHeight="1">
      <c r="A45" s="60">
        <v>421511</v>
      </c>
      <c r="B45" s="60" t="s">
        <v>198</v>
      </c>
      <c r="C45" s="61">
        <v>733</v>
      </c>
      <c r="D45" s="93">
        <v>150</v>
      </c>
      <c r="E45" s="90">
        <f t="shared" si="0"/>
        <v>20.463847203274216</v>
      </c>
      <c r="F45" s="62">
        <v>860</v>
      </c>
      <c r="G45" s="62">
        <v>0</v>
      </c>
      <c r="H45" s="56">
        <f t="shared" si="1"/>
        <v>0</v>
      </c>
    </row>
    <row r="46" spans="1:8" ht="21" customHeight="1">
      <c r="A46" s="60">
        <v>421512</v>
      </c>
      <c r="B46" s="60" t="s">
        <v>132</v>
      </c>
      <c r="C46" s="61">
        <v>495</v>
      </c>
      <c r="D46" s="93">
        <v>140</v>
      </c>
      <c r="E46" s="90">
        <f t="shared" si="0"/>
        <v>28.28282828282828</v>
      </c>
      <c r="F46" s="62">
        <v>533</v>
      </c>
      <c r="G46" s="62">
        <v>376</v>
      </c>
      <c r="H46" s="56">
        <f t="shared" si="1"/>
        <v>70.54409005628519</v>
      </c>
    </row>
    <row r="47" spans="1:8" ht="21" customHeight="1">
      <c r="A47" s="60">
        <v>421521</v>
      </c>
      <c r="B47" s="60" t="s">
        <v>133</v>
      </c>
      <c r="C47" s="61">
        <v>234</v>
      </c>
      <c r="D47" s="93">
        <v>16</v>
      </c>
      <c r="E47" s="90">
        <f t="shared" si="0"/>
        <v>6.837606837606838</v>
      </c>
      <c r="F47" s="62">
        <v>267</v>
      </c>
      <c r="G47" s="62">
        <v>61</v>
      </c>
      <c r="H47" s="56">
        <f t="shared" si="1"/>
        <v>22.846441947565545</v>
      </c>
    </row>
    <row r="48" spans="1:8" s="39" customFormat="1" ht="21" customHeight="1">
      <c r="A48" s="66">
        <v>421612</v>
      </c>
      <c r="B48" s="66" t="s">
        <v>172</v>
      </c>
      <c r="C48" s="65">
        <v>100</v>
      </c>
      <c r="D48" s="94">
        <v>18</v>
      </c>
      <c r="E48" s="90">
        <f t="shared" si="0"/>
        <v>18</v>
      </c>
      <c r="F48" s="67">
        <v>150</v>
      </c>
      <c r="G48" s="62">
        <v>76</v>
      </c>
      <c r="H48" s="56">
        <f t="shared" si="1"/>
        <v>50.66666666666667</v>
      </c>
    </row>
    <row r="49" spans="1:8" s="39" customFormat="1" ht="21" customHeight="1">
      <c r="A49" s="66">
        <v>421625</v>
      </c>
      <c r="B49" s="66" t="s">
        <v>156</v>
      </c>
      <c r="C49" s="65">
        <v>146</v>
      </c>
      <c r="D49" s="94">
        <v>0</v>
      </c>
      <c r="E49" s="90">
        <f t="shared" si="0"/>
        <v>0</v>
      </c>
      <c r="F49" s="67">
        <v>146</v>
      </c>
      <c r="G49" s="62">
        <v>0</v>
      </c>
      <c r="H49" s="56">
        <f t="shared" si="1"/>
        <v>0</v>
      </c>
    </row>
    <row r="50" spans="1:8" ht="21" customHeight="1">
      <c r="A50" s="60">
        <v>4219191</v>
      </c>
      <c r="B50" s="60" t="s">
        <v>211</v>
      </c>
      <c r="C50" s="61">
        <v>250</v>
      </c>
      <c r="D50" s="93">
        <v>0</v>
      </c>
      <c r="E50" s="90">
        <f t="shared" si="0"/>
        <v>0</v>
      </c>
      <c r="F50" s="62">
        <v>250</v>
      </c>
      <c r="G50" s="62">
        <v>0</v>
      </c>
      <c r="H50" s="56">
        <f t="shared" si="1"/>
        <v>0</v>
      </c>
    </row>
    <row r="51" spans="1:8" ht="21" customHeight="1">
      <c r="A51" s="57">
        <v>422</v>
      </c>
      <c r="B51" s="57" t="s">
        <v>48</v>
      </c>
      <c r="C51" s="58">
        <f>C52+C53+C54+C55+C56+C57+C58+C59</f>
        <v>6400</v>
      </c>
      <c r="D51" s="58">
        <f>D52+D53+D54+D55+D56+D57+D58+D59</f>
        <v>2710</v>
      </c>
      <c r="E51" s="90">
        <f t="shared" si="0"/>
        <v>42.34375</v>
      </c>
      <c r="F51" s="59">
        <f>SUM(F52:F59)</f>
        <v>7054</v>
      </c>
      <c r="G51" s="59">
        <f>SUM(G52:G59)</f>
        <v>3849</v>
      </c>
      <c r="H51" s="56">
        <f t="shared" si="1"/>
        <v>54.56478593705699</v>
      </c>
    </row>
    <row r="52" spans="1:8" ht="22.5" customHeight="1">
      <c r="A52" s="60">
        <v>422111</v>
      </c>
      <c r="B52" s="60" t="s">
        <v>49</v>
      </c>
      <c r="C52" s="61">
        <v>500</v>
      </c>
      <c r="D52" s="93">
        <v>111</v>
      </c>
      <c r="E52" s="90">
        <f t="shared" si="0"/>
        <v>22.2</v>
      </c>
      <c r="F52" s="62">
        <v>1100</v>
      </c>
      <c r="G52" s="62">
        <v>585</v>
      </c>
      <c r="H52" s="56">
        <f t="shared" si="1"/>
        <v>53.18181818181819</v>
      </c>
    </row>
    <row r="53" spans="1:8" ht="21" customHeight="1">
      <c r="A53" s="60">
        <v>422121</v>
      </c>
      <c r="B53" s="60" t="s">
        <v>50</v>
      </c>
      <c r="C53" s="61">
        <v>300</v>
      </c>
      <c r="D53" s="93">
        <v>65</v>
      </c>
      <c r="E53" s="90">
        <f t="shared" si="0"/>
        <v>21.666666666666668</v>
      </c>
      <c r="F53" s="62">
        <v>300</v>
      </c>
      <c r="G53" s="62">
        <v>94</v>
      </c>
      <c r="H53" s="56">
        <f t="shared" si="1"/>
        <v>31.333333333333336</v>
      </c>
    </row>
    <row r="54" spans="1:8" ht="21" customHeight="1">
      <c r="A54" s="60">
        <v>422131</v>
      </c>
      <c r="B54" s="60" t="s">
        <v>51</v>
      </c>
      <c r="C54" s="61">
        <v>450</v>
      </c>
      <c r="D54" s="93">
        <v>268</v>
      </c>
      <c r="E54" s="90">
        <f t="shared" si="0"/>
        <v>59.55555555555555</v>
      </c>
      <c r="F54" s="62">
        <v>700</v>
      </c>
      <c r="G54" s="62">
        <v>361</v>
      </c>
      <c r="H54" s="56">
        <f t="shared" si="1"/>
        <v>51.57142857142857</v>
      </c>
    </row>
    <row r="55" spans="1:8" s="39" customFormat="1" ht="21" customHeight="1">
      <c r="A55" s="66">
        <v>422199</v>
      </c>
      <c r="B55" s="66" t="s">
        <v>107</v>
      </c>
      <c r="C55" s="65">
        <v>50</v>
      </c>
      <c r="D55" s="93">
        <v>17</v>
      </c>
      <c r="E55" s="90">
        <f t="shared" si="0"/>
        <v>34</v>
      </c>
      <c r="F55" s="67">
        <v>50</v>
      </c>
      <c r="G55" s="67">
        <v>13</v>
      </c>
      <c r="H55" s="56">
        <f t="shared" si="1"/>
        <v>26</v>
      </c>
    </row>
    <row r="56" spans="1:8" ht="21" customHeight="1">
      <c r="A56" s="60">
        <v>422211</v>
      </c>
      <c r="B56" s="60" t="s">
        <v>52</v>
      </c>
      <c r="C56" s="61">
        <v>800</v>
      </c>
      <c r="D56" s="93">
        <v>500</v>
      </c>
      <c r="E56" s="90">
        <f t="shared" si="0"/>
        <v>62.5</v>
      </c>
      <c r="F56" s="62">
        <v>1200</v>
      </c>
      <c r="G56" s="62">
        <v>467</v>
      </c>
      <c r="H56" s="56">
        <f t="shared" si="1"/>
        <v>38.916666666666664</v>
      </c>
    </row>
    <row r="57" spans="1:8" ht="21" customHeight="1">
      <c r="A57" s="60">
        <v>422221</v>
      </c>
      <c r="B57" s="60" t="s">
        <v>127</v>
      </c>
      <c r="C57" s="61">
        <v>3000</v>
      </c>
      <c r="D57" s="93">
        <v>1197</v>
      </c>
      <c r="E57" s="90">
        <f t="shared" si="0"/>
        <v>39.900000000000006</v>
      </c>
      <c r="F57" s="62">
        <v>2000</v>
      </c>
      <c r="G57" s="62">
        <v>1389</v>
      </c>
      <c r="H57" s="56">
        <f t="shared" si="1"/>
        <v>69.45</v>
      </c>
    </row>
    <row r="58" spans="1:8" ht="21" customHeight="1">
      <c r="A58" s="60">
        <v>422231</v>
      </c>
      <c r="B58" s="60" t="s">
        <v>53</v>
      </c>
      <c r="C58" s="61">
        <v>1000</v>
      </c>
      <c r="D58" s="93">
        <v>518</v>
      </c>
      <c r="E58" s="90">
        <f t="shared" si="0"/>
        <v>51.800000000000004</v>
      </c>
      <c r="F58" s="62">
        <v>1404</v>
      </c>
      <c r="G58" s="62">
        <v>833</v>
      </c>
      <c r="H58" s="56">
        <f t="shared" si="1"/>
        <v>59.33048433048433</v>
      </c>
    </row>
    <row r="59" spans="1:8" ht="21" customHeight="1">
      <c r="A59" s="60">
        <v>422299</v>
      </c>
      <c r="B59" s="60" t="s">
        <v>54</v>
      </c>
      <c r="C59" s="61">
        <v>300</v>
      </c>
      <c r="D59" s="93">
        <v>34</v>
      </c>
      <c r="E59" s="90">
        <f t="shared" si="0"/>
        <v>11.333333333333332</v>
      </c>
      <c r="F59" s="62">
        <v>300</v>
      </c>
      <c r="G59" s="62">
        <v>107</v>
      </c>
      <c r="H59" s="56">
        <f t="shared" si="1"/>
        <v>35.66666666666667</v>
      </c>
    </row>
    <row r="60" spans="1:8" ht="21" customHeight="1">
      <c r="A60" s="57">
        <v>423</v>
      </c>
      <c r="B60" s="57" t="s">
        <v>55</v>
      </c>
      <c r="C60" s="58">
        <f>C61+C62+C63+C64+C65+C66+C67+C68+C69+C71+C72+C73+C74+C75+C76+C77+C78+C79+C80+C81+C82+C83+C84+C85</f>
        <v>41701</v>
      </c>
      <c r="D60" s="58">
        <f>D61+D62+D63+D64+D65+D66+D67+D68+D69+D70+D71+D72+D73+D74+D75+D76+D77+D78+D79+D80+D81+D82+D83+D84+D85</f>
        <v>13128</v>
      </c>
      <c r="E60" s="90">
        <f t="shared" si="0"/>
        <v>31.48125944221961</v>
      </c>
      <c r="F60" s="59">
        <f>SUM(F61:F85)</f>
        <v>41794</v>
      </c>
      <c r="G60" s="59">
        <f>SUM(G61:G85)</f>
        <v>11744</v>
      </c>
      <c r="H60" s="56">
        <f t="shared" si="1"/>
        <v>28.099727233574196</v>
      </c>
    </row>
    <row r="61" spans="1:8" ht="21" customHeight="1">
      <c r="A61" s="60">
        <v>423111</v>
      </c>
      <c r="B61" s="60" t="s">
        <v>56</v>
      </c>
      <c r="C61" s="61">
        <v>450</v>
      </c>
      <c r="D61" s="93">
        <v>0</v>
      </c>
      <c r="E61" s="90">
        <f t="shared" si="0"/>
        <v>0</v>
      </c>
      <c r="F61" s="62">
        <v>450</v>
      </c>
      <c r="G61" s="62">
        <v>107</v>
      </c>
      <c r="H61" s="56">
        <f t="shared" si="1"/>
        <v>23.77777777777778</v>
      </c>
    </row>
    <row r="62" spans="1:8" ht="31.5" customHeight="1">
      <c r="A62" s="60">
        <v>423191</v>
      </c>
      <c r="B62" s="60" t="s">
        <v>221</v>
      </c>
      <c r="C62" s="61">
        <v>9000</v>
      </c>
      <c r="D62" s="93">
        <v>1937</v>
      </c>
      <c r="E62" s="90">
        <f t="shared" si="0"/>
        <v>21.522222222222222</v>
      </c>
      <c r="F62" s="62">
        <v>9000</v>
      </c>
      <c r="G62" s="62">
        <v>3606</v>
      </c>
      <c r="H62" s="56">
        <f t="shared" si="1"/>
        <v>40.06666666666667</v>
      </c>
    </row>
    <row r="63" spans="1:8" ht="21" customHeight="1">
      <c r="A63" s="60">
        <v>423199</v>
      </c>
      <c r="B63" s="60" t="s">
        <v>180</v>
      </c>
      <c r="C63" s="61">
        <v>390</v>
      </c>
      <c r="D63" s="93">
        <v>0</v>
      </c>
      <c r="E63" s="90">
        <f t="shared" si="0"/>
        <v>0</v>
      </c>
      <c r="F63" s="62">
        <v>390</v>
      </c>
      <c r="G63" s="62">
        <v>0</v>
      </c>
      <c r="H63" s="56">
        <f t="shared" si="1"/>
        <v>0</v>
      </c>
    </row>
    <row r="64" spans="1:8" ht="21" customHeight="1">
      <c r="A64" s="60">
        <v>423212</v>
      </c>
      <c r="B64" s="60" t="s">
        <v>57</v>
      </c>
      <c r="C64" s="61">
        <v>1500</v>
      </c>
      <c r="D64" s="93">
        <v>352</v>
      </c>
      <c r="E64" s="90">
        <f t="shared" si="0"/>
        <v>23.466666666666665</v>
      </c>
      <c r="F64" s="62">
        <v>1676</v>
      </c>
      <c r="G64" s="62">
        <v>328</v>
      </c>
      <c r="H64" s="56">
        <f t="shared" si="1"/>
        <v>19.570405727923628</v>
      </c>
    </row>
    <row r="65" spans="1:8" ht="21" customHeight="1">
      <c r="A65" s="60">
        <v>423221</v>
      </c>
      <c r="B65" s="60" t="s">
        <v>123</v>
      </c>
      <c r="C65" s="61">
        <v>100</v>
      </c>
      <c r="D65" s="93">
        <v>0</v>
      </c>
      <c r="E65" s="90">
        <f t="shared" si="0"/>
        <v>0</v>
      </c>
      <c r="F65" s="62">
        <v>100</v>
      </c>
      <c r="G65" s="62">
        <v>0</v>
      </c>
      <c r="H65" s="56">
        <f t="shared" si="1"/>
        <v>0</v>
      </c>
    </row>
    <row r="66" spans="1:8" ht="21" customHeight="1">
      <c r="A66" s="60">
        <v>423311</v>
      </c>
      <c r="B66" s="60" t="s">
        <v>58</v>
      </c>
      <c r="C66" s="61">
        <v>2422</v>
      </c>
      <c r="D66" s="93">
        <v>416</v>
      </c>
      <c r="E66" s="90">
        <f t="shared" si="0"/>
        <v>17.17588769611891</v>
      </c>
      <c r="F66" s="62">
        <v>1932</v>
      </c>
      <c r="G66" s="62">
        <v>933</v>
      </c>
      <c r="H66" s="56">
        <f t="shared" si="1"/>
        <v>48.29192546583851</v>
      </c>
    </row>
    <row r="67" spans="1:8" ht="21" customHeight="1">
      <c r="A67" s="60">
        <v>423321</v>
      </c>
      <c r="B67" s="60" t="s">
        <v>59</v>
      </c>
      <c r="C67" s="61">
        <v>240</v>
      </c>
      <c r="D67" s="93">
        <v>124</v>
      </c>
      <c r="E67" s="90">
        <f aca="true" t="shared" si="2" ref="E67:E130">D67/C67*100</f>
        <v>51.66666666666667</v>
      </c>
      <c r="F67" s="62">
        <v>300</v>
      </c>
      <c r="G67" s="62">
        <v>52</v>
      </c>
      <c r="H67" s="56">
        <f aca="true" t="shared" si="3" ref="H67:H130">G67/F67*100</f>
        <v>17.333333333333336</v>
      </c>
    </row>
    <row r="68" spans="1:8" ht="21" customHeight="1">
      <c r="A68" s="60">
        <v>423322</v>
      </c>
      <c r="B68" s="60" t="s">
        <v>60</v>
      </c>
      <c r="C68" s="61">
        <v>250</v>
      </c>
      <c r="D68" s="93">
        <v>12</v>
      </c>
      <c r="E68" s="90">
        <f t="shared" si="2"/>
        <v>4.8</v>
      </c>
      <c r="F68" s="62">
        <v>250</v>
      </c>
      <c r="G68" s="62">
        <v>65</v>
      </c>
      <c r="H68" s="56">
        <f t="shared" si="3"/>
        <v>26</v>
      </c>
    </row>
    <row r="69" spans="1:8" ht="21" customHeight="1">
      <c r="A69" s="60">
        <v>423391</v>
      </c>
      <c r="B69" s="60" t="s">
        <v>61</v>
      </c>
      <c r="C69" s="61">
        <v>100</v>
      </c>
      <c r="D69" s="93">
        <v>0</v>
      </c>
      <c r="E69" s="90">
        <f t="shared" si="2"/>
        <v>0</v>
      </c>
      <c r="F69" s="62">
        <v>100</v>
      </c>
      <c r="G69" s="62">
        <v>0</v>
      </c>
      <c r="H69" s="56">
        <f t="shared" si="3"/>
        <v>0</v>
      </c>
    </row>
    <row r="70" spans="1:8" ht="21" customHeight="1">
      <c r="A70" s="60">
        <v>423392</v>
      </c>
      <c r="B70" s="60" t="s">
        <v>229</v>
      </c>
      <c r="C70" s="61"/>
      <c r="D70" s="93"/>
      <c r="E70" s="90" t="e">
        <f t="shared" si="2"/>
        <v>#DIV/0!</v>
      </c>
      <c r="F70" s="62">
        <v>100</v>
      </c>
      <c r="G70" s="62">
        <v>0</v>
      </c>
      <c r="H70" s="56">
        <f t="shared" si="3"/>
        <v>0</v>
      </c>
    </row>
    <row r="71" spans="1:8" ht="21" customHeight="1">
      <c r="A71" s="60">
        <v>423418</v>
      </c>
      <c r="B71" s="60" t="s">
        <v>185</v>
      </c>
      <c r="C71" s="61">
        <v>366</v>
      </c>
      <c r="D71" s="93">
        <v>15</v>
      </c>
      <c r="E71" s="90">
        <f t="shared" si="2"/>
        <v>4.098360655737705</v>
      </c>
      <c r="F71" s="62">
        <v>360</v>
      </c>
      <c r="G71" s="62">
        <v>0</v>
      </c>
      <c r="H71" s="56">
        <f t="shared" si="3"/>
        <v>0</v>
      </c>
    </row>
    <row r="72" spans="1:8" ht="21" customHeight="1">
      <c r="A72" s="60">
        <v>423419</v>
      </c>
      <c r="B72" s="60" t="s">
        <v>216</v>
      </c>
      <c r="C72" s="61">
        <v>5859</v>
      </c>
      <c r="D72" s="93">
        <v>2271</v>
      </c>
      <c r="E72" s="90">
        <f t="shared" si="2"/>
        <v>38.760880696364566</v>
      </c>
      <c r="F72" s="62">
        <v>6310</v>
      </c>
      <c r="G72" s="62">
        <v>77</v>
      </c>
      <c r="H72" s="56">
        <f t="shared" si="3"/>
        <v>1.2202852614896988</v>
      </c>
    </row>
    <row r="73" spans="1:8" ht="21" customHeight="1">
      <c r="A73" s="60">
        <v>423422</v>
      </c>
      <c r="B73" s="60" t="s">
        <v>206</v>
      </c>
      <c r="C73" s="61">
        <v>5000</v>
      </c>
      <c r="D73" s="93">
        <v>924</v>
      </c>
      <c r="E73" s="90">
        <f t="shared" si="2"/>
        <v>18.48</v>
      </c>
      <c r="F73" s="62">
        <v>3684</v>
      </c>
      <c r="G73" s="62">
        <v>789</v>
      </c>
      <c r="H73" s="56">
        <f t="shared" si="3"/>
        <v>21.416938110749186</v>
      </c>
    </row>
    <row r="74" spans="1:8" ht="21" customHeight="1">
      <c r="A74" s="60">
        <v>423432</v>
      </c>
      <c r="B74" s="60" t="s">
        <v>212</v>
      </c>
      <c r="C74" s="61">
        <v>360</v>
      </c>
      <c r="D74" s="93">
        <v>39</v>
      </c>
      <c r="E74" s="90">
        <f t="shared" si="2"/>
        <v>10.833333333333334</v>
      </c>
      <c r="F74" s="62">
        <v>216</v>
      </c>
      <c r="G74" s="62">
        <v>0</v>
      </c>
      <c r="H74" s="56">
        <f t="shared" si="3"/>
        <v>0</v>
      </c>
    </row>
    <row r="75" spans="1:8" ht="21" customHeight="1">
      <c r="A75" s="60">
        <v>423521</v>
      </c>
      <c r="B75" s="60" t="s">
        <v>62</v>
      </c>
      <c r="C75" s="61">
        <v>1000</v>
      </c>
      <c r="D75" s="93">
        <v>262</v>
      </c>
      <c r="E75" s="90">
        <f t="shared" si="2"/>
        <v>26.200000000000003</v>
      </c>
      <c r="F75" s="62">
        <v>1325</v>
      </c>
      <c r="G75" s="62">
        <v>669</v>
      </c>
      <c r="H75" s="56">
        <f t="shared" si="3"/>
        <v>50.49056603773585</v>
      </c>
    </row>
    <row r="76" spans="1:8" ht="33" customHeight="1">
      <c r="A76" s="68">
        <v>423591</v>
      </c>
      <c r="B76" s="68" t="s">
        <v>201</v>
      </c>
      <c r="C76" s="61">
        <v>4524</v>
      </c>
      <c r="D76" s="93">
        <v>2089</v>
      </c>
      <c r="E76" s="90">
        <f t="shared" si="2"/>
        <v>46.175950486295314</v>
      </c>
      <c r="F76" s="62">
        <v>4526</v>
      </c>
      <c r="G76" s="62">
        <v>2089</v>
      </c>
      <c r="H76" s="56">
        <f t="shared" si="3"/>
        <v>46.155545735749</v>
      </c>
    </row>
    <row r="77" spans="1:8" ht="21" customHeight="1">
      <c r="A77" s="60">
        <v>423592</v>
      </c>
      <c r="B77" s="60" t="s">
        <v>63</v>
      </c>
      <c r="C77" s="61">
        <v>450</v>
      </c>
      <c r="D77" s="93">
        <v>194</v>
      </c>
      <c r="E77" s="90">
        <f t="shared" si="2"/>
        <v>43.111111111111114</v>
      </c>
      <c r="F77" s="62">
        <v>588</v>
      </c>
      <c r="G77" s="62">
        <v>212</v>
      </c>
      <c r="H77" s="56">
        <f t="shared" si="3"/>
        <v>36.054421768707485</v>
      </c>
    </row>
    <row r="78" spans="1:8" ht="21" customHeight="1">
      <c r="A78" s="60">
        <v>4235921</v>
      </c>
      <c r="B78" s="60" t="s">
        <v>64</v>
      </c>
      <c r="C78" s="61">
        <v>5000</v>
      </c>
      <c r="D78" s="93">
        <v>2763</v>
      </c>
      <c r="E78" s="90">
        <f t="shared" si="2"/>
        <v>55.26</v>
      </c>
      <c r="F78" s="62">
        <v>5000</v>
      </c>
      <c r="G78" s="62">
        <v>265</v>
      </c>
      <c r="H78" s="56">
        <f t="shared" si="3"/>
        <v>5.3</v>
      </c>
    </row>
    <row r="79" spans="1:8" ht="21" customHeight="1">
      <c r="A79" s="60">
        <v>4235922</v>
      </c>
      <c r="B79" s="60" t="s">
        <v>65</v>
      </c>
      <c r="C79" s="61">
        <v>600</v>
      </c>
      <c r="D79" s="93">
        <v>442</v>
      </c>
      <c r="E79" s="90">
        <f t="shared" si="2"/>
        <v>73.66666666666667</v>
      </c>
      <c r="F79" s="62">
        <v>800</v>
      </c>
      <c r="G79" s="62">
        <v>510</v>
      </c>
      <c r="H79" s="56">
        <f t="shared" si="3"/>
        <v>63.74999999999999</v>
      </c>
    </row>
    <row r="80" spans="1:8" ht="21" customHeight="1">
      <c r="A80" s="60">
        <v>423593</v>
      </c>
      <c r="B80" s="60" t="s">
        <v>129</v>
      </c>
      <c r="C80" s="61">
        <v>400</v>
      </c>
      <c r="D80" s="93">
        <v>35</v>
      </c>
      <c r="E80" s="90">
        <f t="shared" si="2"/>
        <v>8.75</v>
      </c>
      <c r="F80" s="62">
        <v>712</v>
      </c>
      <c r="G80" s="62">
        <v>250</v>
      </c>
      <c r="H80" s="56">
        <f t="shared" si="3"/>
        <v>35.1123595505618</v>
      </c>
    </row>
    <row r="81" spans="1:8" ht="21" customHeight="1">
      <c r="A81" s="60">
        <v>423612</v>
      </c>
      <c r="B81" s="60" t="s">
        <v>199</v>
      </c>
      <c r="C81" s="61">
        <v>150</v>
      </c>
      <c r="D81" s="93">
        <v>15</v>
      </c>
      <c r="E81" s="90">
        <f t="shared" si="2"/>
        <v>10</v>
      </c>
      <c r="F81" s="62">
        <v>250</v>
      </c>
      <c r="G81" s="62">
        <v>37</v>
      </c>
      <c r="H81" s="56">
        <f t="shared" si="3"/>
        <v>14.799999999999999</v>
      </c>
    </row>
    <row r="82" spans="1:8" ht="21" customHeight="1">
      <c r="A82" s="60">
        <v>423711</v>
      </c>
      <c r="B82" s="60" t="s">
        <v>66</v>
      </c>
      <c r="C82" s="61">
        <v>400</v>
      </c>
      <c r="D82" s="93">
        <v>30</v>
      </c>
      <c r="E82" s="90">
        <f t="shared" si="2"/>
        <v>7.5</v>
      </c>
      <c r="F82" s="62">
        <v>490</v>
      </c>
      <c r="G82" s="62">
        <v>386</v>
      </c>
      <c r="H82" s="56">
        <f t="shared" si="3"/>
        <v>78.77551020408163</v>
      </c>
    </row>
    <row r="83" spans="1:8" ht="21" customHeight="1">
      <c r="A83" s="60">
        <v>423911</v>
      </c>
      <c r="B83" s="60" t="s">
        <v>190</v>
      </c>
      <c r="C83" s="61">
        <v>200</v>
      </c>
      <c r="D83" s="93">
        <v>38</v>
      </c>
      <c r="E83" s="90">
        <f t="shared" si="2"/>
        <v>19</v>
      </c>
      <c r="F83" s="62">
        <v>200</v>
      </c>
      <c r="G83" s="62">
        <v>115</v>
      </c>
      <c r="H83" s="56">
        <f t="shared" si="3"/>
        <v>57.49999999999999</v>
      </c>
    </row>
    <row r="84" spans="1:8" ht="21" customHeight="1">
      <c r="A84" s="60">
        <v>4239111</v>
      </c>
      <c r="B84" s="60" t="s">
        <v>67</v>
      </c>
      <c r="C84" s="61">
        <v>2640</v>
      </c>
      <c r="D84" s="93">
        <v>1011</v>
      </c>
      <c r="E84" s="90">
        <f t="shared" si="2"/>
        <v>38.29545454545455</v>
      </c>
      <c r="F84" s="62">
        <v>2495</v>
      </c>
      <c r="G84" s="62">
        <v>920</v>
      </c>
      <c r="H84" s="56">
        <f t="shared" si="3"/>
        <v>36.87374749498998</v>
      </c>
    </row>
    <row r="85" spans="1:8" ht="21" customHeight="1">
      <c r="A85" s="60">
        <v>4239112</v>
      </c>
      <c r="B85" s="60" t="s">
        <v>165</v>
      </c>
      <c r="C85" s="61">
        <v>300</v>
      </c>
      <c r="D85" s="93">
        <v>159</v>
      </c>
      <c r="E85" s="90">
        <f t="shared" si="2"/>
        <v>53</v>
      </c>
      <c r="F85" s="69">
        <v>540</v>
      </c>
      <c r="G85" s="62">
        <v>334</v>
      </c>
      <c r="H85" s="56">
        <f t="shared" si="3"/>
        <v>61.85185185185185</v>
      </c>
    </row>
    <row r="86" spans="1:8" ht="21" customHeight="1">
      <c r="A86" s="57">
        <v>424</v>
      </c>
      <c r="B86" s="57" t="s">
        <v>68</v>
      </c>
      <c r="C86" s="58">
        <f>C87+C88+C89+C90</f>
        <v>6212</v>
      </c>
      <c r="D86" s="58">
        <f>D87+D88+D89+D90</f>
        <v>1504</v>
      </c>
      <c r="E86" s="90">
        <f t="shared" si="2"/>
        <v>24.21120412105602</v>
      </c>
      <c r="F86" s="59">
        <f>F87+F88+F89+F90</f>
        <v>9701</v>
      </c>
      <c r="G86" s="59">
        <f>G87+G88+G89+G90</f>
        <v>3504</v>
      </c>
      <c r="H86" s="56">
        <f t="shared" si="3"/>
        <v>36.11998763014122</v>
      </c>
    </row>
    <row r="87" spans="1:8" ht="21" customHeight="1">
      <c r="A87" s="60">
        <v>424341</v>
      </c>
      <c r="B87" s="60" t="s">
        <v>134</v>
      </c>
      <c r="C87" s="61">
        <v>4548</v>
      </c>
      <c r="D87" s="93">
        <v>1220</v>
      </c>
      <c r="E87" s="90">
        <f t="shared" si="2"/>
        <v>26.824978012313107</v>
      </c>
      <c r="F87" s="62">
        <v>5745</v>
      </c>
      <c r="G87" s="62">
        <v>1526</v>
      </c>
      <c r="H87" s="56">
        <f t="shared" si="3"/>
        <v>26.562228024369016</v>
      </c>
    </row>
    <row r="88" spans="1:8" ht="28.5" customHeight="1">
      <c r="A88" s="60">
        <v>424351</v>
      </c>
      <c r="B88" s="70" t="s">
        <v>162</v>
      </c>
      <c r="C88" s="61">
        <v>622</v>
      </c>
      <c r="D88" s="93">
        <v>58</v>
      </c>
      <c r="E88" s="90">
        <f t="shared" si="2"/>
        <v>9.32475884244373</v>
      </c>
      <c r="F88" s="62">
        <v>408</v>
      </c>
      <c r="G88" s="62">
        <v>10</v>
      </c>
      <c r="H88" s="56">
        <f t="shared" si="3"/>
        <v>2.450980392156863</v>
      </c>
    </row>
    <row r="89" spans="1:8" ht="22.5" customHeight="1">
      <c r="A89" s="60">
        <v>424911</v>
      </c>
      <c r="B89" s="60" t="s">
        <v>69</v>
      </c>
      <c r="C89" s="61">
        <v>450</v>
      </c>
      <c r="D89" s="93">
        <v>122</v>
      </c>
      <c r="E89" s="90">
        <f t="shared" si="2"/>
        <v>27.111111111111114</v>
      </c>
      <c r="F89" s="62">
        <v>588</v>
      </c>
      <c r="G89" s="62">
        <v>81</v>
      </c>
      <c r="H89" s="56">
        <f t="shared" si="3"/>
        <v>13.77551020408163</v>
      </c>
    </row>
    <row r="90" spans="1:8" ht="22.5" customHeight="1">
      <c r="A90" s="60">
        <v>4249111</v>
      </c>
      <c r="B90" s="60" t="s">
        <v>230</v>
      </c>
      <c r="C90" s="61">
        <v>592</v>
      </c>
      <c r="D90" s="93">
        <v>104</v>
      </c>
      <c r="E90" s="90">
        <f t="shared" si="2"/>
        <v>17.56756756756757</v>
      </c>
      <c r="F90" s="62">
        <v>2960</v>
      </c>
      <c r="G90" s="62">
        <v>1887</v>
      </c>
      <c r="H90" s="56">
        <f t="shared" si="3"/>
        <v>63.74999999999999</v>
      </c>
    </row>
    <row r="91" spans="1:8" ht="21" customHeight="1">
      <c r="A91" s="57">
        <v>425</v>
      </c>
      <c r="B91" s="57" t="s">
        <v>166</v>
      </c>
      <c r="C91" s="58">
        <f>C92+C93+C94+C95+C96+C97+C98+C99+C100+C101+C102+C103+C104+C105+C106+C107+C108+C109+C110+C111+C112</f>
        <v>15900</v>
      </c>
      <c r="D91" s="58">
        <f>D92+D93+D94+D95+D96+D97+D98+D99+D100+D101+D102+D103+D104+D105+D106+D107+D108+D109+D110+D111+D112</f>
        <v>1603</v>
      </c>
      <c r="E91" s="90">
        <f t="shared" si="2"/>
        <v>10.081761006289309</v>
      </c>
      <c r="F91" s="59">
        <f>F92+F93+F94+F95+F96+F97+F98+F99+F100+F101+F102+F103+F104+F105+F106+F107+F108+F109+F110+F111+F112</f>
        <v>16020</v>
      </c>
      <c r="G91" s="59">
        <f>SUM(G92:G112)</f>
        <v>1775</v>
      </c>
      <c r="H91" s="56">
        <f t="shared" si="3"/>
        <v>11.079900124843945</v>
      </c>
    </row>
    <row r="92" spans="1:8" ht="21" customHeight="1">
      <c r="A92" s="60">
        <v>425111</v>
      </c>
      <c r="B92" s="60" t="s">
        <v>135</v>
      </c>
      <c r="C92" s="61">
        <v>200</v>
      </c>
      <c r="D92" s="93">
        <v>0</v>
      </c>
      <c r="E92" s="90">
        <f t="shared" si="2"/>
        <v>0</v>
      </c>
      <c r="F92" s="62">
        <v>120</v>
      </c>
      <c r="G92" s="62">
        <v>0</v>
      </c>
      <c r="H92" s="56">
        <f t="shared" si="3"/>
        <v>0</v>
      </c>
    </row>
    <row r="93" spans="1:8" ht="21" customHeight="1">
      <c r="A93" s="60">
        <v>425112</v>
      </c>
      <c r="B93" s="60" t="s">
        <v>70</v>
      </c>
      <c r="C93" s="61">
        <v>300</v>
      </c>
      <c r="D93" s="93">
        <v>0</v>
      </c>
      <c r="E93" s="90">
        <f t="shared" si="2"/>
        <v>0</v>
      </c>
      <c r="F93" s="62">
        <v>120</v>
      </c>
      <c r="G93" s="62">
        <v>0</v>
      </c>
      <c r="H93" s="56">
        <f t="shared" si="3"/>
        <v>0</v>
      </c>
    </row>
    <row r="94" spans="1:8" ht="21" customHeight="1">
      <c r="A94" s="60">
        <v>425113</v>
      </c>
      <c r="B94" s="60" t="s">
        <v>71</v>
      </c>
      <c r="C94" s="61">
        <v>300</v>
      </c>
      <c r="D94" s="93">
        <v>0</v>
      </c>
      <c r="E94" s="90">
        <f t="shared" si="2"/>
        <v>0</v>
      </c>
      <c r="F94" s="62">
        <v>120</v>
      </c>
      <c r="G94" s="62">
        <v>40</v>
      </c>
      <c r="H94" s="56">
        <f t="shared" si="3"/>
        <v>33.33333333333333</v>
      </c>
    </row>
    <row r="95" spans="1:8" ht="21" customHeight="1">
      <c r="A95" s="60">
        <v>425114</v>
      </c>
      <c r="B95" s="70" t="s">
        <v>113</v>
      </c>
      <c r="C95" s="61">
        <v>300</v>
      </c>
      <c r="D95" s="93">
        <v>0</v>
      </c>
      <c r="E95" s="90">
        <f t="shared" si="2"/>
        <v>0</v>
      </c>
      <c r="F95" s="62">
        <v>120</v>
      </c>
      <c r="G95" s="62">
        <v>0</v>
      </c>
      <c r="H95" s="56">
        <f t="shared" si="3"/>
        <v>0</v>
      </c>
    </row>
    <row r="96" spans="1:8" ht="21" customHeight="1">
      <c r="A96" s="60">
        <v>425115</v>
      </c>
      <c r="B96" s="60" t="s">
        <v>152</v>
      </c>
      <c r="C96" s="61">
        <v>430</v>
      </c>
      <c r="D96" s="93">
        <v>107</v>
      </c>
      <c r="E96" s="90">
        <f t="shared" si="2"/>
        <v>24.88372093023256</v>
      </c>
      <c r="F96" s="62">
        <v>393</v>
      </c>
      <c r="G96" s="62">
        <v>9</v>
      </c>
      <c r="H96" s="56">
        <f t="shared" si="3"/>
        <v>2.2900763358778624</v>
      </c>
    </row>
    <row r="97" spans="1:8" ht="36" customHeight="1">
      <c r="A97" s="60">
        <v>425116</v>
      </c>
      <c r="B97" s="71" t="s">
        <v>177</v>
      </c>
      <c r="C97" s="61">
        <v>360</v>
      </c>
      <c r="D97" s="93">
        <v>0</v>
      </c>
      <c r="E97" s="90">
        <f t="shared" si="2"/>
        <v>0</v>
      </c>
      <c r="F97" s="61">
        <v>120</v>
      </c>
      <c r="G97" s="62">
        <v>0</v>
      </c>
      <c r="H97" s="56">
        <f t="shared" si="3"/>
        <v>0</v>
      </c>
    </row>
    <row r="98" spans="1:8" ht="39" customHeight="1">
      <c r="A98" s="60">
        <v>425117</v>
      </c>
      <c r="B98" s="71" t="s">
        <v>176</v>
      </c>
      <c r="C98" s="61">
        <v>400</v>
      </c>
      <c r="D98" s="93">
        <v>0</v>
      </c>
      <c r="E98" s="90">
        <f t="shared" si="2"/>
        <v>0</v>
      </c>
      <c r="F98" s="61">
        <v>240</v>
      </c>
      <c r="G98" s="62">
        <v>11</v>
      </c>
      <c r="H98" s="56">
        <f t="shared" si="3"/>
        <v>4.583333333333333</v>
      </c>
    </row>
    <row r="99" spans="1:8" ht="21" customHeight="1">
      <c r="A99" s="60">
        <v>425118</v>
      </c>
      <c r="B99" s="71" t="s">
        <v>72</v>
      </c>
      <c r="C99" s="61">
        <v>360</v>
      </c>
      <c r="D99" s="93">
        <v>26</v>
      </c>
      <c r="E99" s="90">
        <f t="shared" si="2"/>
        <v>7.222222222222221</v>
      </c>
      <c r="F99" s="61">
        <v>266</v>
      </c>
      <c r="G99" s="62">
        <v>6</v>
      </c>
      <c r="H99" s="56">
        <f t="shared" si="3"/>
        <v>2.2556390977443606</v>
      </c>
    </row>
    <row r="100" spans="1:8" ht="21" customHeight="1">
      <c r="A100" s="60">
        <v>425119</v>
      </c>
      <c r="B100" s="71" t="s">
        <v>218</v>
      </c>
      <c r="C100" s="61">
        <v>490</v>
      </c>
      <c r="D100" s="93">
        <v>0</v>
      </c>
      <c r="E100" s="90">
        <f t="shared" si="2"/>
        <v>0</v>
      </c>
      <c r="F100" s="61">
        <v>490</v>
      </c>
      <c r="G100" s="61">
        <v>0</v>
      </c>
      <c r="H100" s="56">
        <f t="shared" si="3"/>
        <v>0</v>
      </c>
    </row>
    <row r="101" spans="1:8" ht="21" customHeight="1">
      <c r="A101" s="60">
        <v>425211</v>
      </c>
      <c r="B101" s="71" t="s">
        <v>158</v>
      </c>
      <c r="C101" s="61">
        <v>490</v>
      </c>
      <c r="D101" s="93">
        <v>141</v>
      </c>
      <c r="E101" s="90">
        <f t="shared" si="2"/>
        <v>28.775510204081634</v>
      </c>
      <c r="F101" s="61">
        <v>724</v>
      </c>
      <c r="G101" s="62">
        <v>135</v>
      </c>
      <c r="H101" s="56">
        <f t="shared" si="3"/>
        <v>18.646408839779006</v>
      </c>
    </row>
    <row r="102" spans="1:8" s="39" customFormat="1" ht="21" customHeight="1">
      <c r="A102" s="66">
        <v>425221</v>
      </c>
      <c r="B102" s="72" t="s">
        <v>173</v>
      </c>
      <c r="C102" s="65">
        <v>200</v>
      </c>
      <c r="D102" s="93">
        <v>0</v>
      </c>
      <c r="E102" s="90">
        <f t="shared" si="2"/>
        <v>0</v>
      </c>
      <c r="F102" s="65">
        <v>380</v>
      </c>
      <c r="G102" s="62">
        <v>119</v>
      </c>
      <c r="H102" s="56">
        <f t="shared" si="3"/>
        <v>31.31578947368421</v>
      </c>
    </row>
    <row r="103" spans="1:8" s="39" customFormat="1" ht="15">
      <c r="A103" s="66">
        <v>425222</v>
      </c>
      <c r="B103" s="72" t="s">
        <v>219</v>
      </c>
      <c r="C103" s="65">
        <v>204</v>
      </c>
      <c r="D103" s="94">
        <v>0</v>
      </c>
      <c r="E103" s="90">
        <f t="shared" si="2"/>
        <v>0</v>
      </c>
      <c r="F103" s="65">
        <v>245</v>
      </c>
      <c r="G103" s="62">
        <v>0</v>
      </c>
      <c r="H103" s="56">
        <f t="shared" si="3"/>
        <v>0</v>
      </c>
    </row>
    <row r="104" spans="1:8" ht="29.25" customHeight="1">
      <c r="A104" s="60">
        <v>425223</v>
      </c>
      <c r="B104" s="71" t="s">
        <v>181</v>
      </c>
      <c r="C104" s="61">
        <v>240</v>
      </c>
      <c r="D104" s="94">
        <v>0</v>
      </c>
      <c r="E104" s="90">
        <f t="shared" si="2"/>
        <v>0</v>
      </c>
      <c r="F104" s="61">
        <v>240</v>
      </c>
      <c r="G104" s="62">
        <v>9</v>
      </c>
      <c r="H104" s="56">
        <f t="shared" si="3"/>
        <v>3.75</v>
      </c>
    </row>
    <row r="105" spans="1:8" ht="29.25" customHeight="1">
      <c r="A105" s="60">
        <v>425225</v>
      </c>
      <c r="B105" s="60" t="s">
        <v>174</v>
      </c>
      <c r="C105" s="61">
        <v>131</v>
      </c>
      <c r="D105" s="93">
        <v>41</v>
      </c>
      <c r="E105" s="90">
        <f t="shared" si="2"/>
        <v>31.297709923664126</v>
      </c>
      <c r="F105" s="62">
        <v>120</v>
      </c>
      <c r="G105" s="62">
        <v>0</v>
      </c>
      <c r="H105" s="56">
        <f t="shared" si="3"/>
        <v>0</v>
      </c>
    </row>
    <row r="106" spans="1:8" ht="23.25" customHeight="1">
      <c r="A106" s="60">
        <v>425227</v>
      </c>
      <c r="B106" s="60" t="s">
        <v>175</v>
      </c>
      <c r="C106" s="61">
        <v>120</v>
      </c>
      <c r="D106" s="93">
        <v>0</v>
      </c>
      <c r="E106" s="90">
        <f t="shared" si="2"/>
        <v>0</v>
      </c>
      <c r="F106" s="62">
        <v>120</v>
      </c>
      <c r="G106" s="62">
        <v>0</v>
      </c>
      <c r="H106" s="56">
        <f t="shared" si="3"/>
        <v>0</v>
      </c>
    </row>
    <row r="107" spans="1:8" ht="34.5" customHeight="1">
      <c r="A107" s="60">
        <v>425229</v>
      </c>
      <c r="B107" s="60" t="s">
        <v>112</v>
      </c>
      <c r="C107" s="61">
        <v>597</v>
      </c>
      <c r="D107" s="93">
        <v>0</v>
      </c>
      <c r="E107" s="90">
        <f t="shared" si="2"/>
        <v>0</v>
      </c>
      <c r="F107" s="62">
        <v>568</v>
      </c>
      <c r="G107" s="62">
        <v>162</v>
      </c>
      <c r="H107" s="56">
        <f t="shared" si="3"/>
        <v>28.52112676056338</v>
      </c>
    </row>
    <row r="108" spans="1:8" ht="18.75" customHeight="1">
      <c r="A108" s="68">
        <v>425251</v>
      </c>
      <c r="B108" s="60" t="s">
        <v>73</v>
      </c>
      <c r="C108" s="61">
        <v>0</v>
      </c>
      <c r="D108" s="93">
        <v>204</v>
      </c>
      <c r="E108" s="90" t="e">
        <f t="shared" si="2"/>
        <v>#DIV/0!</v>
      </c>
      <c r="F108" s="62">
        <v>0</v>
      </c>
      <c r="G108" s="62">
        <v>0</v>
      </c>
      <c r="H108" s="56" t="e">
        <f t="shared" si="3"/>
        <v>#DIV/0!</v>
      </c>
    </row>
    <row r="109" spans="1:8" ht="19.5" customHeight="1">
      <c r="A109" s="68">
        <v>425252</v>
      </c>
      <c r="B109" s="60" t="s">
        <v>217</v>
      </c>
      <c r="C109" s="61">
        <v>5615</v>
      </c>
      <c r="D109" s="93">
        <v>621</v>
      </c>
      <c r="E109" s="90">
        <f t="shared" si="2"/>
        <v>11.059661620658948</v>
      </c>
      <c r="F109" s="62">
        <v>7070</v>
      </c>
      <c r="G109" s="62">
        <v>757</v>
      </c>
      <c r="H109" s="56">
        <f t="shared" si="3"/>
        <v>10.707213578500706</v>
      </c>
    </row>
    <row r="110" spans="1:8" ht="36" customHeight="1">
      <c r="A110" s="60">
        <v>425253</v>
      </c>
      <c r="B110" s="60" t="s">
        <v>207</v>
      </c>
      <c r="C110" s="61">
        <v>3586</v>
      </c>
      <c r="D110" s="93">
        <v>304</v>
      </c>
      <c r="E110" s="90">
        <f t="shared" si="2"/>
        <v>8.477412158393753</v>
      </c>
      <c r="F110" s="62">
        <v>3336</v>
      </c>
      <c r="G110" s="62">
        <v>433</v>
      </c>
      <c r="H110" s="56">
        <f t="shared" si="3"/>
        <v>12.979616306954437</v>
      </c>
    </row>
    <row r="111" spans="1:8" ht="25.5" customHeight="1">
      <c r="A111" s="68">
        <v>425281</v>
      </c>
      <c r="B111" s="60" t="s">
        <v>74</v>
      </c>
      <c r="C111" s="61">
        <v>1026</v>
      </c>
      <c r="D111" s="93">
        <v>109</v>
      </c>
      <c r="E111" s="90">
        <f t="shared" si="2"/>
        <v>10.623781676413255</v>
      </c>
      <c r="F111" s="62">
        <v>744</v>
      </c>
      <c r="G111" s="62">
        <v>58</v>
      </c>
      <c r="H111" s="56">
        <f t="shared" si="3"/>
        <v>7.795698924731183</v>
      </c>
    </row>
    <row r="112" spans="1:8" ht="21.75" customHeight="1">
      <c r="A112" s="60">
        <v>425291</v>
      </c>
      <c r="B112" s="60" t="s">
        <v>220</v>
      </c>
      <c r="C112" s="61">
        <v>551</v>
      </c>
      <c r="D112" s="93">
        <v>50</v>
      </c>
      <c r="E112" s="90">
        <f t="shared" si="2"/>
        <v>9.074410163339383</v>
      </c>
      <c r="F112" s="62">
        <v>484</v>
      </c>
      <c r="G112" s="62">
        <v>36</v>
      </c>
      <c r="H112" s="56">
        <f t="shared" si="3"/>
        <v>7.43801652892562</v>
      </c>
    </row>
    <row r="113" spans="1:8" ht="21" customHeight="1">
      <c r="A113" s="73">
        <v>426</v>
      </c>
      <c r="B113" s="57" t="s">
        <v>75</v>
      </c>
      <c r="C113" s="63">
        <f>C114+C115+C116+C117+C118+C119+C120+C121+C122+C123+C124+C125+C126+C127+C128+C129+C130+C131+C132+C133+C134+C135+C136+C137+C138++C139+C140+C141+C142+C143+C144+C145+C146+C147+C148+C149+C150+C151+C152+C153+C154</f>
        <v>2434386</v>
      </c>
      <c r="D113" s="97">
        <f>D114+D115+D116+D117+D118+D119+D120+D121+D122+D123+D124+D125+D126+D127+D128+D129+D130+D131+D132+D133+D134+D135+D136+D137+D138+D139+D140+D141+D142+D143+D144+D145+D146+D147+D148+D149+D150+D151+D152+D153+D154</f>
        <v>529066</v>
      </c>
      <c r="E113" s="90">
        <f t="shared" si="2"/>
        <v>21.73303658499515</v>
      </c>
      <c r="F113" s="64">
        <f>SUM(F114:F154)</f>
        <v>2497511</v>
      </c>
      <c r="G113" s="64">
        <f>SUM(G114:G154)</f>
        <v>837102</v>
      </c>
      <c r="H113" s="56">
        <f t="shared" si="3"/>
        <v>33.517449973193315</v>
      </c>
    </row>
    <row r="114" spans="1:8" ht="21" customHeight="1">
      <c r="A114" s="60">
        <v>426111</v>
      </c>
      <c r="B114" s="60" t="s">
        <v>76</v>
      </c>
      <c r="C114" s="61">
        <v>2936</v>
      </c>
      <c r="D114" s="94">
        <v>800</v>
      </c>
      <c r="E114" s="90">
        <f t="shared" si="2"/>
        <v>27.247956403269757</v>
      </c>
      <c r="F114" s="62">
        <v>2882</v>
      </c>
      <c r="G114" s="62">
        <v>707</v>
      </c>
      <c r="H114" s="56">
        <f t="shared" si="3"/>
        <v>24.531575294934076</v>
      </c>
    </row>
    <row r="115" spans="1:8" ht="21" customHeight="1">
      <c r="A115" s="60">
        <v>426121</v>
      </c>
      <c r="B115" s="68" t="s">
        <v>208</v>
      </c>
      <c r="C115" s="61">
        <v>235</v>
      </c>
      <c r="D115" s="94">
        <v>47</v>
      </c>
      <c r="E115" s="90">
        <f t="shared" si="2"/>
        <v>20</v>
      </c>
      <c r="F115" s="62">
        <v>230</v>
      </c>
      <c r="G115" s="62">
        <v>0</v>
      </c>
      <c r="H115" s="56">
        <f t="shared" si="3"/>
        <v>0</v>
      </c>
    </row>
    <row r="116" spans="1:8" ht="22.5" customHeight="1">
      <c r="A116" s="60">
        <v>426124</v>
      </c>
      <c r="B116" s="60" t="s">
        <v>209</v>
      </c>
      <c r="C116" s="61">
        <v>428</v>
      </c>
      <c r="D116" s="94">
        <v>188</v>
      </c>
      <c r="E116" s="90">
        <f t="shared" si="2"/>
        <v>43.925233644859816</v>
      </c>
      <c r="F116" s="62">
        <v>420</v>
      </c>
      <c r="G116" s="62">
        <v>180</v>
      </c>
      <c r="H116" s="56">
        <f t="shared" si="3"/>
        <v>42.857142857142854</v>
      </c>
    </row>
    <row r="117" spans="1:8" ht="31.5" customHeight="1">
      <c r="A117" s="60">
        <v>426191</v>
      </c>
      <c r="B117" s="74" t="s">
        <v>184</v>
      </c>
      <c r="C117" s="61">
        <v>300</v>
      </c>
      <c r="D117" s="94">
        <v>22</v>
      </c>
      <c r="E117" s="90">
        <f t="shared" si="2"/>
        <v>7.333333333333333</v>
      </c>
      <c r="F117" s="62">
        <v>300</v>
      </c>
      <c r="G117" s="62">
        <v>7</v>
      </c>
      <c r="H117" s="56">
        <f t="shared" si="3"/>
        <v>2.3333333333333335</v>
      </c>
    </row>
    <row r="118" spans="1:8" ht="21" customHeight="1">
      <c r="A118" s="60">
        <v>426211</v>
      </c>
      <c r="B118" s="60" t="s">
        <v>77</v>
      </c>
      <c r="C118" s="61">
        <v>60</v>
      </c>
      <c r="D118" s="94">
        <v>15</v>
      </c>
      <c r="E118" s="90">
        <f t="shared" si="2"/>
        <v>25</v>
      </c>
      <c r="F118" s="62">
        <v>60</v>
      </c>
      <c r="G118" s="62">
        <v>0</v>
      </c>
      <c r="H118" s="56">
        <f t="shared" si="3"/>
        <v>0</v>
      </c>
    </row>
    <row r="119" spans="1:8" ht="21" customHeight="1">
      <c r="A119" s="60">
        <v>426221</v>
      </c>
      <c r="B119" s="60" t="s">
        <v>150</v>
      </c>
      <c r="C119" s="61">
        <v>100</v>
      </c>
      <c r="D119" s="94">
        <v>68</v>
      </c>
      <c r="E119" s="90">
        <f t="shared" si="2"/>
        <v>68</v>
      </c>
      <c r="F119" s="62">
        <v>100</v>
      </c>
      <c r="G119" s="62">
        <v>0</v>
      </c>
      <c r="H119" s="56">
        <f t="shared" si="3"/>
        <v>0</v>
      </c>
    </row>
    <row r="120" spans="1:8" ht="21" customHeight="1">
      <c r="A120" s="60">
        <v>426311</v>
      </c>
      <c r="B120" s="60" t="s">
        <v>78</v>
      </c>
      <c r="C120" s="61">
        <v>318</v>
      </c>
      <c r="D120" s="94">
        <v>293</v>
      </c>
      <c r="E120" s="90">
        <f t="shared" si="2"/>
        <v>92.13836477987421</v>
      </c>
      <c r="F120" s="62">
        <v>420</v>
      </c>
      <c r="G120" s="62">
        <v>162</v>
      </c>
      <c r="H120" s="56">
        <f t="shared" si="3"/>
        <v>38.57142857142858</v>
      </c>
    </row>
    <row r="121" spans="1:8" ht="21" customHeight="1">
      <c r="A121" s="60">
        <v>426312</v>
      </c>
      <c r="B121" s="60" t="s">
        <v>136</v>
      </c>
      <c r="C121" s="61">
        <v>240</v>
      </c>
      <c r="D121" s="94">
        <v>0</v>
      </c>
      <c r="E121" s="90">
        <f t="shared" si="2"/>
        <v>0</v>
      </c>
      <c r="F121" s="62">
        <v>396</v>
      </c>
      <c r="G121" s="62">
        <v>59</v>
      </c>
      <c r="H121" s="56">
        <f t="shared" si="3"/>
        <v>14.898989898989898</v>
      </c>
    </row>
    <row r="122" spans="1:8" ht="21" customHeight="1">
      <c r="A122" s="60">
        <v>426411</v>
      </c>
      <c r="B122" s="60" t="s">
        <v>151</v>
      </c>
      <c r="C122" s="61">
        <v>3192</v>
      </c>
      <c r="D122" s="94">
        <v>1300</v>
      </c>
      <c r="E122" s="90">
        <f t="shared" si="2"/>
        <v>40.72681704260652</v>
      </c>
      <c r="F122" s="62">
        <v>3200</v>
      </c>
      <c r="G122" s="62">
        <v>1300</v>
      </c>
      <c r="H122" s="56">
        <f t="shared" si="3"/>
        <v>40.625</v>
      </c>
    </row>
    <row r="123" spans="1:8" ht="21" customHeight="1">
      <c r="A123" s="60">
        <v>426413</v>
      </c>
      <c r="B123" s="60" t="s">
        <v>79</v>
      </c>
      <c r="C123" s="61">
        <v>480</v>
      </c>
      <c r="D123" s="94">
        <v>0</v>
      </c>
      <c r="E123" s="90">
        <f t="shared" si="2"/>
        <v>0</v>
      </c>
      <c r="F123" s="62">
        <v>360</v>
      </c>
      <c r="G123" s="62">
        <v>1</v>
      </c>
      <c r="H123" s="56">
        <f t="shared" si="3"/>
        <v>0.2777777777777778</v>
      </c>
    </row>
    <row r="124" spans="1:8" ht="21" customHeight="1">
      <c r="A124" s="60">
        <v>426491</v>
      </c>
      <c r="B124" s="60" t="s">
        <v>80</v>
      </c>
      <c r="C124" s="61">
        <v>480</v>
      </c>
      <c r="D124" s="94">
        <v>3</v>
      </c>
      <c r="E124" s="90">
        <f t="shared" si="2"/>
        <v>0.625</v>
      </c>
      <c r="F124" s="62">
        <v>360</v>
      </c>
      <c r="G124" s="62">
        <v>295</v>
      </c>
      <c r="H124" s="56">
        <f t="shared" si="3"/>
        <v>81.94444444444444</v>
      </c>
    </row>
    <row r="125" spans="1:8" ht="21" customHeight="1">
      <c r="A125" s="60">
        <v>426531</v>
      </c>
      <c r="B125" s="68" t="s">
        <v>114</v>
      </c>
      <c r="C125" s="61">
        <v>250</v>
      </c>
      <c r="D125" s="94">
        <v>0</v>
      </c>
      <c r="E125" s="90">
        <f t="shared" si="2"/>
        <v>0</v>
      </c>
      <c r="F125" s="62">
        <v>250</v>
      </c>
      <c r="G125" s="62">
        <v>0</v>
      </c>
      <c r="H125" s="56">
        <f t="shared" si="3"/>
        <v>0</v>
      </c>
    </row>
    <row r="126" spans="1:8" ht="21" customHeight="1">
      <c r="A126" s="60">
        <v>426541</v>
      </c>
      <c r="B126" s="68" t="s">
        <v>115</v>
      </c>
      <c r="C126" s="61">
        <v>250</v>
      </c>
      <c r="D126" s="94">
        <v>113</v>
      </c>
      <c r="E126" s="90">
        <f t="shared" si="2"/>
        <v>45.2</v>
      </c>
      <c r="F126" s="62">
        <v>250</v>
      </c>
      <c r="G126" s="62">
        <v>36</v>
      </c>
      <c r="H126" s="56">
        <f t="shared" si="3"/>
        <v>14.399999999999999</v>
      </c>
    </row>
    <row r="127" spans="1:8" ht="35.25" customHeight="1">
      <c r="A127" s="60">
        <v>426591</v>
      </c>
      <c r="B127" s="68" t="s">
        <v>137</v>
      </c>
      <c r="C127" s="61">
        <v>336</v>
      </c>
      <c r="D127" s="94">
        <v>26</v>
      </c>
      <c r="E127" s="90">
        <f t="shared" si="2"/>
        <v>7.738095238095238</v>
      </c>
      <c r="F127" s="62">
        <v>565</v>
      </c>
      <c r="G127" s="62">
        <v>9</v>
      </c>
      <c r="H127" s="56">
        <f t="shared" si="3"/>
        <v>1.592920353982301</v>
      </c>
    </row>
    <row r="128" spans="1:8" ht="21" customHeight="1">
      <c r="A128" s="60">
        <v>426711</v>
      </c>
      <c r="B128" s="60" t="s">
        <v>138</v>
      </c>
      <c r="C128" s="61">
        <v>3352</v>
      </c>
      <c r="D128" s="94">
        <v>488</v>
      </c>
      <c r="E128" s="90">
        <f t="shared" si="2"/>
        <v>14.558472553699284</v>
      </c>
      <c r="F128" s="62">
        <v>2926</v>
      </c>
      <c r="G128" s="62">
        <v>365</v>
      </c>
      <c r="H128" s="56">
        <f t="shared" si="3"/>
        <v>12.474367737525633</v>
      </c>
    </row>
    <row r="129" spans="1:8" ht="21" customHeight="1">
      <c r="A129" s="60">
        <v>4267111</v>
      </c>
      <c r="B129" s="60" t="s">
        <v>139</v>
      </c>
      <c r="C129" s="61">
        <v>2136</v>
      </c>
      <c r="D129" s="94">
        <v>288</v>
      </c>
      <c r="E129" s="90">
        <f t="shared" si="2"/>
        <v>13.48314606741573</v>
      </c>
      <c r="F129" s="62">
        <v>2719</v>
      </c>
      <c r="G129" s="62">
        <v>815</v>
      </c>
      <c r="H129" s="56">
        <f t="shared" si="3"/>
        <v>29.974255240897392</v>
      </c>
    </row>
    <row r="130" spans="1:8" ht="21" customHeight="1">
      <c r="A130" s="60">
        <v>4267112</v>
      </c>
      <c r="B130" s="60" t="s">
        <v>81</v>
      </c>
      <c r="C130" s="61">
        <v>600</v>
      </c>
      <c r="D130" s="94">
        <v>10</v>
      </c>
      <c r="E130" s="90">
        <f t="shared" si="2"/>
        <v>1.6666666666666667</v>
      </c>
      <c r="F130" s="62">
        <v>987</v>
      </c>
      <c r="G130" s="62">
        <v>253</v>
      </c>
      <c r="H130" s="56">
        <f t="shared" si="3"/>
        <v>25.633232016210737</v>
      </c>
    </row>
    <row r="131" spans="1:8" ht="21" customHeight="1">
      <c r="A131" s="60">
        <v>426721</v>
      </c>
      <c r="B131" s="68" t="s">
        <v>116</v>
      </c>
      <c r="C131" s="61">
        <v>30248</v>
      </c>
      <c r="D131" s="94">
        <v>8710</v>
      </c>
      <c r="E131" s="90">
        <f aca="true" t="shared" si="4" ref="E131:E189">D131/C131*100</f>
        <v>28.79529225072732</v>
      </c>
      <c r="F131" s="62">
        <v>27600</v>
      </c>
      <c r="G131" s="62">
        <v>11736</v>
      </c>
      <c r="H131" s="56">
        <f aca="true" t="shared" si="5" ref="H131:H190">G131/F131*100</f>
        <v>42.52173913043478</v>
      </c>
    </row>
    <row r="132" spans="1:8" ht="21" customHeight="1">
      <c r="A132" s="60">
        <v>426741</v>
      </c>
      <c r="B132" s="68" t="s">
        <v>117</v>
      </c>
      <c r="C132" s="61">
        <v>21506</v>
      </c>
      <c r="D132" s="94">
        <v>3347</v>
      </c>
      <c r="E132" s="90">
        <f t="shared" si="4"/>
        <v>15.563098670138567</v>
      </c>
      <c r="F132" s="62">
        <v>13200</v>
      </c>
      <c r="G132" s="62">
        <v>6147</v>
      </c>
      <c r="H132" s="56">
        <f t="shared" si="5"/>
        <v>46.56818181818182</v>
      </c>
    </row>
    <row r="133" spans="1:8" ht="33.75" customHeight="1">
      <c r="A133" s="60">
        <v>426751</v>
      </c>
      <c r="B133" s="68" t="s">
        <v>203</v>
      </c>
      <c r="C133" s="61">
        <v>2337439</v>
      </c>
      <c r="D133" s="94">
        <v>507849</v>
      </c>
      <c r="E133" s="90">
        <f t="shared" si="4"/>
        <v>21.726727414063</v>
      </c>
      <c r="F133" s="62">
        <v>2410894</v>
      </c>
      <c r="G133" s="62">
        <v>808528</v>
      </c>
      <c r="H133" s="56">
        <f t="shared" si="5"/>
        <v>33.53643917982292</v>
      </c>
    </row>
    <row r="134" spans="1:8" ht="21" customHeight="1">
      <c r="A134" s="60">
        <v>4267511</v>
      </c>
      <c r="B134" s="68" t="s">
        <v>155</v>
      </c>
      <c r="C134" s="61">
        <v>30</v>
      </c>
      <c r="D134" s="94">
        <v>0</v>
      </c>
      <c r="E134" s="90">
        <f t="shared" si="4"/>
        <v>0</v>
      </c>
      <c r="F134" s="62">
        <v>100</v>
      </c>
      <c r="G134" s="62">
        <v>0</v>
      </c>
      <c r="H134" s="56">
        <f t="shared" si="5"/>
        <v>0</v>
      </c>
    </row>
    <row r="135" spans="1:8" ht="75" customHeight="1">
      <c r="A135" s="60">
        <v>426791</v>
      </c>
      <c r="B135" s="68" t="s">
        <v>140</v>
      </c>
      <c r="C135" s="61">
        <v>2709</v>
      </c>
      <c r="D135" s="94">
        <v>207</v>
      </c>
      <c r="E135" s="90">
        <f t="shared" si="4"/>
        <v>7.641196013289036</v>
      </c>
      <c r="F135" s="62">
        <v>4200</v>
      </c>
      <c r="G135" s="62">
        <v>56</v>
      </c>
      <c r="H135" s="56">
        <f t="shared" si="5"/>
        <v>1.3333333333333335</v>
      </c>
    </row>
    <row r="136" spans="1:8" ht="21" customHeight="1">
      <c r="A136" s="60">
        <v>4267911</v>
      </c>
      <c r="B136" s="60" t="s">
        <v>141</v>
      </c>
      <c r="C136" s="61">
        <v>2660</v>
      </c>
      <c r="D136" s="94">
        <v>174</v>
      </c>
      <c r="E136" s="90">
        <f t="shared" si="4"/>
        <v>6.541353383458646</v>
      </c>
      <c r="F136" s="62">
        <v>1800</v>
      </c>
      <c r="G136" s="62">
        <v>1229</v>
      </c>
      <c r="H136" s="56">
        <f t="shared" si="5"/>
        <v>68.27777777777779</v>
      </c>
    </row>
    <row r="137" spans="1:8" ht="21" customHeight="1">
      <c r="A137" s="60">
        <v>4267912</v>
      </c>
      <c r="B137" s="60" t="s">
        <v>142</v>
      </c>
      <c r="C137" s="61">
        <v>960</v>
      </c>
      <c r="D137" s="94">
        <v>0</v>
      </c>
      <c r="E137" s="90">
        <f t="shared" si="4"/>
        <v>0</v>
      </c>
      <c r="F137" s="62">
        <v>960</v>
      </c>
      <c r="G137" s="62">
        <v>0</v>
      </c>
      <c r="H137" s="56">
        <f t="shared" si="5"/>
        <v>0</v>
      </c>
    </row>
    <row r="138" spans="1:8" ht="21" customHeight="1">
      <c r="A138" s="60">
        <v>4267913</v>
      </c>
      <c r="B138" s="60" t="s">
        <v>130</v>
      </c>
      <c r="C138" s="61">
        <v>520</v>
      </c>
      <c r="D138" s="94">
        <v>147</v>
      </c>
      <c r="E138" s="90">
        <f t="shared" si="4"/>
        <v>28.26923076923077</v>
      </c>
      <c r="F138" s="62">
        <v>600</v>
      </c>
      <c r="G138" s="62">
        <v>0</v>
      </c>
      <c r="H138" s="56">
        <f t="shared" si="5"/>
        <v>0</v>
      </c>
    </row>
    <row r="139" spans="1:8" ht="21" customHeight="1">
      <c r="A139" s="60">
        <v>4267914</v>
      </c>
      <c r="B139" s="60" t="s">
        <v>82</v>
      </c>
      <c r="C139" s="61">
        <v>1238</v>
      </c>
      <c r="D139" s="94">
        <v>43</v>
      </c>
      <c r="E139" s="90">
        <f t="shared" si="4"/>
        <v>3.4733441033925687</v>
      </c>
      <c r="F139" s="62">
        <v>600</v>
      </c>
      <c r="G139" s="62">
        <v>275</v>
      </c>
      <c r="H139" s="56">
        <f t="shared" si="5"/>
        <v>45.83333333333333</v>
      </c>
    </row>
    <row r="140" spans="1:8" ht="21" customHeight="1">
      <c r="A140" s="60">
        <v>4267915</v>
      </c>
      <c r="B140" s="60" t="s">
        <v>143</v>
      </c>
      <c r="C140" s="61">
        <v>674</v>
      </c>
      <c r="D140" s="94">
        <v>264</v>
      </c>
      <c r="E140" s="90">
        <f t="shared" si="4"/>
        <v>39.16913946587537</v>
      </c>
      <c r="F140" s="62">
        <v>1078</v>
      </c>
      <c r="G140" s="62">
        <v>513</v>
      </c>
      <c r="H140" s="56">
        <f t="shared" si="5"/>
        <v>47.58812615955473</v>
      </c>
    </row>
    <row r="141" spans="1:8" ht="21" customHeight="1">
      <c r="A141" s="60">
        <v>4267916</v>
      </c>
      <c r="B141" s="60" t="s">
        <v>144</v>
      </c>
      <c r="C141" s="61">
        <v>5444</v>
      </c>
      <c r="D141" s="94">
        <v>318</v>
      </c>
      <c r="E141" s="90">
        <f t="shared" si="4"/>
        <v>5.841293166789126</v>
      </c>
      <c r="F141" s="62">
        <v>6083</v>
      </c>
      <c r="G141" s="62">
        <v>863</v>
      </c>
      <c r="H141" s="56">
        <f t="shared" si="5"/>
        <v>14.187078744040768</v>
      </c>
    </row>
    <row r="142" spans="1:8" ht="21" customHeight="1">
      <c r="A142" s="60">
        <v>4267917</v>
      </c>
      <c r="B142" s="60" t="s">
        <v>145</v>
      </c>
      <c r="C142" s="61">
        <v>8046</v>
      </c>
      <c r="D142" s="94">
        <v>2517</v>
      </c>
      <c r="E142" s="90">
        <f t="shared" si="4"/>
        <v>31.282624906785983</v>
      </c>
      <c r="F142" s="62">
        <v>7200</v>
      </c>
      <c r="G142" s="62">
        <v>1776</v>
      </c>
      <c r="H142" s="56">
        <f t="shared" si="5"/>
        <v>24.666666666666668</v>
      </c>
    </row>
    <row r="143" spans="1:8" ht="21" customHeight="1">
      <c r="A143" s="60">
        <v>426811</v>
      </c>
      <c r="B143" s="60" t="s">
        <v>178</v>
      </c>
      <c r="C143" s="61">
        <v>1305</v>
      </c>
      <c r="D143" s="94">
        <v>248</v>
      </c>
      <c r="E143" s="90">
        <f t="shared" si="4"/>
        <v>19.00383141762452</v>
      </c>
      <c r="F143" s="62">
        <v>1107</v>
      </c>
      <c r="G143" s="62">
        <v>153</v>
      </c>
      <c r="H143" s="56">
        <f t="shared" si="5"/>
        <v>13.821138211382115</v>
      </c>
    </row>
    <row r="144" spans="1:8" ht="32.25" customHeight="1">
      <c r="A144" s="60">
        <v>426812</v>
      </c>
      <c r="B144" s="68" t="s">
        <v>120</v>
      </c>
      <c r="C144" s="61">
        <v>200</v>
      </c>
      <c r="D144" s="94">
        <v>0</v>
      </c>
      <c r="E144" s="90">
        <f t="shared" si="4"/>
        <v>0</v>
      </c>
      <c r="F144" s="62">
        <v>0</v>
      </c>
      <c r="G144" s="62">
        <v>0</v>
      </c>
      <c r="H144" s="56">
        <v>0</v>
      </c>
    </row>
    <row r="145" spans="1:8" ht="21" customHeight="1">
      <c r="A145" s="60">
        <v>426819</v>
      </c>
      <c r="B145" s="68" t="s">
        <v>147</v>
      </c>
      <c r="C145" s="61">
        <v>203</v>
      </c>
      <c r="D145" s="94">
        <v>23</v>
      </c>
      <c r="E145" s="90">
        <f t="shared" si="4"/>
        <v>11.330049261083744</v>
      </c>
      <c r="F145" s="62">
        <v>0</v>
      </c>
      <c r="G145" s="62">
        <v>0</v>
      </c>
      <c r="H145" s="56">
        <v>0</v>
      </c>
    </row>
    <row r="146" spans="1:8" ht="21" customHeight="1">
      <c r="A146" s="60">
        <v>426821</v>
      </c>
      <c r="B146" s="75" t="s">
        <v>179</v>
      </c>
      <c r="C146" s="61">
        <v>802</v>
      </c>
      <c r="D146" s="94">
        <v>305</v>
      </c>
      <c r="E146" s="90">
        <f t="shared" si="4"/>
        <v>38.02992518703242</v>
      </c>
      <c r="F146" s="62">
        <v>927</v>
      </c>
      <c r="G146" s="62">
        <v>288</v>
      </c>
      <c r="H146" s="56">
        <f t="shared" si="5"/>
        <v>31.06796116504854</v>
      </c>
    </row>
    <row r="147" spans="1:8" ht="21" customHeight="1">
      <c r="A147" s="60">
        <v>426822</v>
      </c>
      <c r="B147" s="75" t="s">
        <v>146</v>
      </c>
      <c r="C147" s="61">
        <v>1590</v>
      </c>
      <c r="D147" s="94">
        <v>843</v>
      </c>
      <c r="E147" s="90">
        <f t="shared" si="4"/>
        <v>53.0188679245283</v>
      </c>
      <c r="F147" s="62">
        <v>1135</v>
      </c>
      <c r="G147" s="62">
        <v>566</v>
      </c>
      <c r="H147" s="56">
        <f t="shared" si="5"/>
        <v>49.867841409691636</v>
      </c>
    </row>
    <row r="148" spans="1:8" ht="21" customHeight="1">
      <c r="A148" s="60">
        <v>426829</v>
      </c>
      <c r="B148" s="75" t="s">
        <v>232</v>
      </c>
      <c r="C148" s="61">
        <v>100</v>
      </c>
      <c r="D148" s="94">
        <v>16</v>
      </c>
      <c r="E148" s="90">
        <f t="shared" si="4"/>
        <v>16</v>
      </c>
      <c r="F148" s="62">
        <v>100</v>
      </c>
      <c r="G148" s="62">
        <v>23</v>
      </c>
      <c r="H148" s="56">
        <f t="shared" si="5"/>
        <v>23</v>
      </c>
    </row>
    <row r="149" spans="1:8" ht="45" customHeight="1">
      <c r="A149" s="60">
        <v>426911</v>
      </c>
      <c r="B149" s="60" t="s">
        <v>187</v>
      </c>
      <c r="C149" s="61">
        <v>416</v>
      </c>
      <c r="D149" s="94">
        <v>71</v>
      </c>
      <c r="E149" s="90">
        <f t="shared" si="4"/>
        <v>17.067307692307693</v>
      </c>
      <c r="F149" s="62">
        <v>438</v>
      </c>
      <c r="G149" s="62">
        <v>242</v>
      </c>
      <c r="H149" s="56">
        <f t="shared" si="5"/>
        <v>55.25114155251142</v>
      </c>
    </row>
    <row r="150" spans="1:8" ht="41.25" customHeight="1">
      <c r="A150" s="60">
        <v>426912</v>
      </c>
      <c r="B150" s="68" t="s">
        <v>118</v>
      </c>
      <c r="C150" s="61">
        <v>466</v>
      </c>
      <c r="D150" s="94">
        <v>2</v>
      </c>
      <c r="E150" s="90">
        <f t="shared" si="4"/>
        <v>0.4291845493562232</v>
      </c>
      <c r="F150" s="62">
        <v>876</v>
      </c>
      <c r="G150" s="62">
        <v>0</v>
      </c>
      <c r="H150" s="56">
        <f t="shared" si="5"/>
        <v>0</v>
      </c>
    </row>
    <row r="151" spans="1:8" ht="21" customHeight="1">
      <c r="A151" s="60">
        <v>426913</v>
      </c>
      <c r="B151" s="68" t="s">
        <v>121</v>
      </c>
      <c r="C151" s="61">
        <v>350</v>
      </c>
      <c r="D151" s="94">
        <v>17</v>
      </c>
      <c r="E151" s="90">
        <f t="shared" si="4"/>
        <v>4.857142857142857</v>
      </c>
      <c r="F151" s="62">
        <v>350</v>
      </c>
      <c r="G151" s="62">
        <v>54</v>
      </c>
      <c r="H151" s="56">
        <f t="shared" si="5"/>
        <v>15.428571428571427</v>
      </c>
    </row>
    <row r="152" spans="1:8" ht="21" customHeight="1">
      <c r="A152" s="60">
        <v>426914</v>
      </c>
      <c r="B152" s="68" t="s">
        <v>119</v>
      </c>
      <c r="C152" s="61">
        <v>70</v>
      </c>
      <c r="D152" s="94">
        <v>0</v>
      </c>
      <c r="E152" s="90">
        <f t="shared" si="4"/>
        <v>0</v>
      </c>
      <c r="F152" s="62">
        <v>70</v>
      </c>
      <c r="G152" s="62">
        <v>0</v>
      </c>
      <c r="H152" s="56">
        <f t="shared" si="5"/>
        <v>0</v>
      </c>
    </row>
    <row r="153" spans="1:8" ht="36" customHeight="1">
      <c r="A153" s="60">
        <v>426915</v>
      </c>
      <c r="B153" s="68" t="s">
        <v>188</v>
      </c>
      <c r="C153" s="61">
        <v>400</v>
      </c>
      <c r="D153" s="94">
        <v>17</v>
      </c>
      <c r="E153" s="90">
        <f t="shared" si="4"/>
        <v>4.25</v>
      </c>
      <c r="F153" s="62">
        <v>400</v>
      </c>
      <c r="G153" s="62">
        <v>99</v>
      </c>
      <c r="H153" s="56">
        <f t="shared" si="5"/>
        <v>24.75</v>
      </c>
    </row>
    <row r="154" spans="1:8" ht="33" customHeight="1">
      <c r="A154" s="60">
        <v>426919</v>
      </c>
      <c r="B154" s="68" t="s">
        <v>148</v>
      </c>
      <c r="C154" s="61">
        <v>1317</v>
      </c>
      <c r="D154" s="94">
        <v>287</v>
      </c>
      <c r="E154" s="90">
        <f t="shared" si="4"/>
        <v>21.791951404707667</v>
      </c>
      <c r="F154" s="62">
        <v>1368</v>
      </c>
      <c r="G154" s="62">
        <v>365</v>
      </c>
      <c r="H154" s="56">
        <f t="shared" si="5"/>
        <v>26.6812865497076</v>
      </c>
    </row>
    <row r="155" spans="1:8" ht="21" customHeight="1">
      <c r="A155" s="73">
        <v>44</v>
      </c>
      <c r="B155" s="57" t="s">
        <v>83</v>
      </c>
      <c r="C155" s="63">
        <f>C156</f>
        <v>550</v>
      </c>
      <c r="D155" s="97">
        <f>D156</f>
        <v>27</v>
      </c>
      <c r="E155" s="90">
        <f t="shared" si="4"/>
        <v>4.909090909090909</v>
      </c>
      <c r="F155" s="64">
        <f>F156</f>
        <v>550</v>
      </c>
      <c r="G155" s="100">
        <v>0</v>
      </c>
      <c r="H155" s="56">
        <f t="shared" si="5"/>
        <v>0</v>
      </c>
    </row>
    <row r="156" spans="1:8" ht="21" customHeight="1">
      <c r="A156" s="73">
        <v>444</v>
      </c>
      <c r="B156" s="57" t="s">
        <v>84</v>
      </c>
      <c r="C156" s="63">
        <f>C157+C158</f>
        <v>550</v>
      </c>
      <c r="D156" s="97">
        <f>D157+D158</f>
        <v>27</v>
      </c>
      <c r="E156" s="90">
        <f t="shared" si="4"/>
        <v>4.909090909090909</v>
      </c>
      <c r="F156" s="64">
        <f>F157+F158</f>
        <v>550</v>
      </c>
      <c r="G156" s="62">
        <v>0</v>
      </c>
      <c r="H156" s="56">
        <f t="shared" si="5"/>
        <v>0</v>
      </c>
    </row>
    <row r="157" spans="1:8" ht="21" customHeight="1">
      <c r="A157" s="68">
        <v>444111</v>
      </c>
      <c r="B157" s="60" t="s">
        <v>85</v>
      </c>
      <c r="C157" s="61">
        <v>100</v>
      </c>
      <c r="D157" s="94">
        <v>0</v>
      </c>
      <c r="E157" s="90">
        <f t="shared" si="4"/>
        <v>0</v>
      </c>
      <c r="F157" s="62">
        <v>100</v>
      </c>
      <c r="G157" s="62">
        <v>0</v>
      </c>
      <c r="H157" s="56">
        <f t="shared" si="5"/>
        <v>0</v>
      </c>
    </row>
    <row r="158" spans="1:8" ht="21" customHeight="1">
      <c r="A158" s="68">
        <v>444211</v>
      </c>
      <c r="B158" s="60" t="s">
        <v>86</v>
      </c>
      <c r="C158" s="61">
        <v>450</v>
      </c>
      <c r="D158" s="94">
        <v>27</v>
      </c>
      <c r="E158" s="90">
        <f t="shared" si="4"/>
        <v>6</v>
      </c>
      <c r="F158" s="62">
        <v>450</v>
      </c>
      <c r="G158" s="62"/>
      <c r="H158" s="56">
        <f t="shared" si="5"/>
        <v>0</v>
      </c>
    </row>
    <row r="159" spans="1:8" ht="21" customHeight="1">
      <c r="A159" s="73">
        <v>48</v>
      </c>
      <c r="B159" s="57" t="s">
        <v>87</v>
      </c>
      <c r="C159" s="58">
        <f>C160+C167</f>
        <v>3000</v>
      </c>
      <c r="D159" s="98">
        <f>D160+D167</f>
        <v>322</v>
      </c>
      <c r="E159" s="90">
        <f t="shared" si="4"/>
        <v>10.733333333333334</v>
      </c>
      <c r="F159" s="59">
        <f>F160+F167</f>
        <v>2400</v>
      </c>
      <c r="G159" s="76">
        <f>G160+G167</f>
        <v>1009</v>
      </c>
      <c r="H159" s="56">
        <f t="shared" si="5"/>
        <v>42.041666666666664</v>
      </c>
    </row>
    <row r="160" spans="1:8" ht="21" customHeight="1">
      <c r="A160" s="57">
        <v>482</v>
      </c>
      <c r="B160" s="57" t="s">
        <v>205</v>
      </c>
      <c r="C160" s="58">
        <f>C161+C162+C163+C164+C165+C166</f>
        <v>1500</v>
      </c>
      <c r="D160" s="98">
        <f>D161+D162+D163+D164+D165+D166</f>
        <v>301</v>
      </c>
      <c r="E160" s="90">
        <f t="shared" si="4"/>
        <v>20.066666666666666</v>
      </c>
      <c r="F160" s="59">
        <f>SUM(F161:F166)</f>
        <v>1400</v>
      </c>
      <c r="G160" s="76">
        <f>G161+G162+G163+G164+G165+G166</f>
        <v>1009</v>
      </c>
      <c r="H160" s="56">
        <f t="shared" si="5"/>
        <v>72.07142857142857</v>
      </c>
    </row>
    <row r="161" spans="1:8" ht="21" customHeight="1">
      <c r="A161" s="68">
        <v>482141</v>
      </c>
      <c r="B161" s="60" t="s">
        <v>88</v>
      </c>
      <c r="C161" s="61">
        <v>100</v>
      </c>
      <c r="D161" s="94">
        <v>19</v>
      </c>
      <c r="E161" s="90">
        <f t="shared" si="4"/>
        <v>19</v>
      </c>
      <c r="F161" s="62">
        <v>100</v>
      </c>
      <c r="G161" s="62">
        <v>11</v>
      </c>
      <c r="H161" s="56">
        <f t="shared" si="5"/>
        <v>11</v>
      </c>
    </row>
    <row r="162" spans="1:8" ht="21" customHeight="1">
      <c r="A162" s="68">
        <v>482211</v>
      </c>
      <c r="B162" s="60" t="s">
        <v>89</v>
      </c>
      <c r="C162" s="61">
        <v>150</v>
      </c>
      <c r="D162" s="94">
        <v>34</v>
      </c>
      <c r="E162" s="90">
        <f t="shared" si="4"/>
        <v>22.666666666666664</v>
      </c>
      <c r="F162" s="62">
        <v>150</v>
      </c>
      <c r="G162" s="62">
        <v>79</v>
      </c>
      <c r="H162" s="56">
        <f t="shared" si="5"/>
        <v>52.666666666666664</v>
      </c>
    </row>
    <row r="163" spans="1:8" ht="21" customHeight="1">
      <c r="A163" s="68">
        <v>482241</v>
      </c>
      <c r="B163" s="60" t="s">
        <v>90</v>
      </c>
      <c r="C163" s="61">
        <v>100</v>
      </c>
      <c r="D163" s="94">
        <v>24</v>
      </c>
      <c r="E163" s="90">
        <f t="shared" si="4"/>
        <v>24</v>
      </c>
      <c r="F163" s="62">
        <v>100</v>
      </c>
      <c r="G163" s="62">
        <v>11</v>
      </c>
      <c r="H163" s="56">
        <f t="shared" si="5"/>
        <v>11</v>
      </c>
    </row>
    <row r="164" spans="1:8" ht="21" customHeight="1">
      <c r="A164" s="60">
        <v>482251</v>
      </c>
      <c r="B164" s="60" t="s">
        <v>91</v>
      </c>
      <c r="C164" s="61">
        <v>600</v>
      </c>
      <c r="D164" s="94">
        <v>183</v>
      </c>
      <c r="E164" s="90">
        <f t="shared" si="4"/>
        <v>30.5</v>
      </c>
      <c r="F164" s="62">
        <v>800</v>
      </c>
      <c r="G164" s="62">
        <v>900</v>
      </c>
      <c r="H164" s="56">
        <f t="shared" si="5"/>
        <v>112.5</v>
      </c>
    </row>
    <row r="165" spans="1:8" ht="21" customHeight="1">
      <c r="A165" s="60">
        <v>482294</v>
      </c>
      <c r="B165" s="60" t="s">
        <v>92</v>
      </c>
      <c r="C165" s="61">
        <v>500</v>
      </c>
      <c r="D165" s="94">
        <v>33</v>
      </c>
      <c r="E165" s="90">
        <f t="shared" si="4"/>
        <v>6.6000000000000005</v>
      </c>
      <c r="F165" s="62">
        <v>200</v>
      </c>
      <c r="G165" s="62">
        <v>0</v>
      </c>
      <c r="H165" s="56">
        <f t="shared" si="5"/>
        <v>0</v>
      </c>
    </row>
    <row r="166" spans="1:8" ht="21" customHeight="1">
      <c r="A166" s="60">
        <v>482341</v>
      </c>
      <c r="B166" s="60" t="s">
        <v>93</v>
      </c>
      <c r="C166" s="61">
        <v>50</v>
      </c>
      <c r="D166" s="94">
        <v>8</v>
      </c>
      <c r="E166" s="90">
        <f t="shared" si="4"/>
        <v>16</v>
      </c>
      <c r="F166" s="62">
        <v>50</v>
      </c>
      <c r="G166" s="62">
        <v>8</v>
      </c>
      <c r="H166" s="56">
        <f t="shared" si="5"/>
        <v>16</v>
      </c>
    </row>
    <row r="167" spans="1:8" ht="34.5" customHeight="1">
      <c r="A167" s="73">
        <v>483</v>
      </c>
      <c r="B167" s="73" t="s">
        <v>124</v>
      </c>
      <c r="C167" s="58">
        <f>C168+C169+C170</f>
        <v>1500</v>
      </c>
      <c r="D167" s="98">
        <f>D168+D169+D170</f>
        <v>21</v>
      </c>
      <c r="E167" s="90">
        <f t="shared" si="4"/>
        <v>1.4000000000000001</v>
      </c>
      <c r="F167" s="59">
        <f>F168+F169+F170</f>
        <v>1000</v>
      </c>
      <c r="G167" s="59">
        <f>G168+G169+G170</f>
        <v>0</v>
      </c>
      <c r="H167" s="56">
        <f t="shared" si="5"/>
        <v>0</v>
      </c>
    </row>
    <row r="168" spans="1:8" ht="21" customHeight="1">
      <c r="A168" s="60">
        <v>483111</v>
      </c>
      <c r="B168" s="60" t="s">
        <v>94</v>
      </c>
      <c r="C168" s="61">
        <v>100</v>
      </c>
      <c r="D168" s="94">
        <v>0</v>
      </c>
      <c r="E168" s="90">
        <f t="shared" si="4"/>
        <v>0</v>
      </c>
      <c r="F168" s="62">
        <v>100</v>
      </c>
      <c r="G168" s="62">
        <v>0</v>
      </c>
      <c r="H168" s="56">
        <f t="shared" si="5"/>
        <v>0</v>
      </c>
    </row>
    <row r="169" spans="1:8" ht="21" customHeight="1">
      <c r="A169" s="60">
        <v>483112</v>
      </c>
      <c r="B169" s="60" t="s">
        <v>109</v>
      </c>
      <c r="C169" s="61">
        <v>400</v>
      </c>
      <c r="D169" s="94">
        <v>21</v>
      </c>
      <c r="E169" s="90">
        <f t="shared" si="4"/>
        <v>5.25</v>
      </c>
      <c r="F169" s="62">
        <v>400</v>
      </c>
      <c r="G169" s="62">
        <v>0</v>
      </c>
      <c r="H169" s="56">
        <f t="shared" si="5"/>
        <v>0</v>
      </c>
    </row>
    <row r="170" spans="1:8" ht="21" customHeight="1">
      <c r="A170" s="60">
        <v>483113</v>
      </c>
      <c r="B170" s="60" t="s">
        <v>204</v>
      </c>
      <c r="C170" s="61">
        <v>1000</v>
      </c>
      <c r="D170" s="94">
        <v>0</v>
      </c>
      <c r="E170" s="90">
        <f t="shared" si="4"/>
        <v>0</v>
      </c>
      <c r="F170" s="62">
        <v>500</v>
      </c>
      <c r="G170" s="62">
        <v>0</v>
      </c>
      <c r="H170" s="56">
        <f t="shared" si="5"/>
        <v>0</v>
      </c>
    </row>
    <row r="171" spans="1:8" ht="21" customHeight="1">
      <c r="A171" s="57">
        <v>5</v>
      </c>
      <c r="B171" s="57" t="s">
        <v>95</v>
      </c>
      <c r="C171" s="63">
        <f>C172+C188</f>
        <v>9224</v>
      </c>
      <c r="D171" s="97">
        <f>D172</f>
        <v>740</v>
      </c>
      <c r="E171" s="90">
        <f t="shared" si="4"/>
        <v>8.022549869904596</v>
      </c>
      <c r="F171" s="64">
        <f>F172</f>
        <v>9678</v>
      </c>
      <c r="G171" s="64">
        <f>G172</f>
        <v>1420</v>
      </c>
      <c r="H171" s="56">
        <f t="shared" si="5"/>
        <v>14.672452986154164</v>
      </c>
    </row>
    <row r="172" spans="1:8" ht="21" customHeight="1">
      <c r="A172" s="57">
        <v>51</v>
      </c>
      <c r="B172" s="57" t="s">
        <v>96</v>
      </c>
      <c r="C172" s="63">
        <v>8724</v>
      </c>
      <c r="D172" s="97">
        <f>D173</f>
        <v>740</v>
      </c>
      <c r="E172" s="90">
        <f t="shared" si="4"/>
        <v>8.48234754699679</v>
      </c>
      <c r="F172" s="64">
        <f>F173+F188</f>
        <v>9678</v>
      </c>
      <c r="G172" s="64">
        <f>G173+G188</f>
        <v>1420</v>
      </c>
      <c r="H172" s="56">
        <f t="shared" si="5"/>
        <v>14.672452986154164</v>
      </c>
    </row>
    <row r="173" spans="1:8" ht="21" customHeight="1">
      <c r="A173" s="57">
        <v>512</v>
      </c>
      <c r="B173" s="57" t="s">
        <v>97</v>
      </c>
      <c r="C173" s="63">
        <f>C174+C175+C176+C177+C178+C179+C180+C181+C182+C183+C184+C185+C186+C187</f>
        <v>8724</v>
      </c>
      <c r="D173" s="97">
        <f>D174+D175+D176+D177+D178+D179+D180+D181+D182+D183+D184+D185+D186+D187</f>
        <v>740</v>
      </c>
      <c r="E173" s="90">
        <f t="shared" si="4"/>
        <v>8.48234754699679</v>
      </c>
      <c r="F173" s="64">
        <f>F174+F175+F176+F177+F178+F179+F180+F181+F182+F183+F184+F185+F186+F187</f>
        <v>8838</v>
      </c>
      <c r="G173" s="64">
        <f>SUM(G175:G187)</f>
        <v>1420</v>
      </c>
      <c r="H173" s="56">
        <f t="shared" si="5"/>
        <v>16.06698348042544</v>
      </c>
    </row>
    <row r="174" spans="1:8" ht="21" customHeight="1">
      <c r="A174" s="60">
        <v>512111</v>
      </c>
      <c r="B174" s="60" t="s">
        <v>231</v>
      </c>
      <c r="C174" s="77">
        <v>0</v>
      </c>
      <c r="D174" s="99">
        <v>0</v>
      </c>
      <c r="E174" s="90" t="e">
        <f t="shared" si="4"/>
        <v>#DIV/0!</v>
      </c>
      <c r="F174" s="78">
        <v>2220</v>
      </c>
      <c r="G174" s="78">
        <v>0</v>
      </c>
      <c r="H174" s="56">
        <f t="shared" si="5"/>
        <v>0</v>
      </c>
    </row>
    <row r="175" spans="1:8" ht="21" customHeight="1">
      <c r="A175" s="60">
        <v>512211</v>
      </c>
      <c r="B175" s="60" t="s">
        <v>98</v>
      </c>
      <c r="C175" s="61">
        <v>250</v>
      </c>
      <c r="D175" s="94">
        <v>0</v>
      </c>
      <c r="E175" s="90">
        <f t="shared" si="4"/>
        <v>0</v>
      </c>
      <c r="F175" s="62">
        <v>492</v>
      </c>
      <c r="G175" s="62">
        <v>153</v>
      </c>
      <c r="H175" s="56">
        <f t="shared" si="5"/>
        <v>31.097560975609756</v>
      </c>
    </row>
    <row r="176" spans="1:8" ht="21" customHeight="1">
      <c r="A176" s="60">
        <v>512212</v>
      </c>
      <c r="B176" s="60" t="s">
        <v>161</v>
      </c>
      <c r="C176" s="61">
        <v>260</v>
      </c>
      <c r="D176" s="94">
        <v>0</v>
      </c>
      <c r="E176" s="90">
        <f t="shared" si="4"/>
        <v>0</v>
      </c>
      <c r="F176" s="62">
        <v>260</v>
      </c>
      <c r="G176" s="62">
        <v>11</v>
      </c>
      <c r="H176" s="56">
        <f t="shared" si="5"/>
        <v>4.230769230769231</v>
      </c>
    </row>
    <row r="177" spans="1:8" ht="21" customHeight="1">
      <c r="A177" s="60">
        <v>512221</v>
      </c>
      <c r="B177" s="60" t="s">
        <v>99</v>
      </c>
      <c r="C177" s="61">
        <v>2000</v>
      </c>
      <c r="D177" s="94">
        <v>88</v>
      </c>
      <c r="E177" s="90">
        <f t="shared" si="4"/>
        <v>4.3999999999999995</v>
      </c>
      <c r="F177" s="62">
        <v>1597</v>
      </c>
      <c r="G177" s="62">
        <v>615</v>
      </c>
      <c r="H177" s="56">
        <f t="shared" si="5"/>
        <v>38.50970569818409</v>
      </c>
    </row>
    <row r="178" spans="1:8" ht="21" customHeight="1">
      <c r="A178" s="60">
        <v>512222</v>
      </c>
      <c r="B178" s="60" t="s">
        <v>100</v>
      </c>
      <c r="C178" s="61">
        <v>490</v>
      </c>
      <c r="D178" s="94">
        <v>0</v>
      </c>
      <c r="E178" s="90">
        <f t="shared" si="4"/>
        <v>0</v>
      </c>
      <c r="F178" s="62">
        <v>480</v>
      </c>
      <c r="G178" s="62">
        <v>18</v>
      </c>
      <c r="H178" s="56">
        <f t="shared" si="5"/>
        <v>3.75</v>
      </c>
    </row>
    <row r="179" spans="1:8" ht="21" customHeight="1">
      <c r="A179" s="60">
        <v>512231</v>
      </c>
      <c r="B179" s="60" t="s">
        <v>101</v>
      </c>
      <c r="C179" s="61">
        <v>480</v>
      </c>
      <c r="D179" s="94">
        <v>0</v>
      </c>
      <c r="E179" s="90">
        <f t="shared" si="4"/>
        <v>0</v>
      </c>
      <c r="F179" s="62">
        <v>360</v>
      </c>
      <c r="G179" s="62">
        <v>350</v>
      </c>
      <c r="H179" s="56">
        <f t="shared" si="5"/>
        <v>97.22222222222221</v>
      </c>
    </row>
    <row r="180" spans="1:8" ht="21" customHeight="1">
      <c r="A180" s="60">
        <v>512232</v>
      </c>
      <c r="B180" s="60" t="s">
        <v>102</v>
      </c>
      <c r="C180" s="61">
        <v>50</v>
      </c>
      <c r="D180" s="94">
        <v>0</v>
      </c>
      <c r="E180" s="90">
        <f t="shared" si="4"/>
        <v>0</v>
      </c>
      <c r="F180" s="62">
        <v>50</v>
      </c>
      <c r="G180" s="62">
        <v>0</v>
      </c>
      <c r="H180" s="56">
        <f t="shared" si="5"/>
        <v>0</v>
      </c>
    </row>
    <row r="181" spans="1:8" ht="21" customHeight="1">
      <c r="A181" s="60">
        <v>512251</v>
      </c>
      <c r="B181" s="60" t="s">
        <v>103</v>
      </c>
      <c r="C181" s="61">
        <v>200</v>
      </c>
      <c r="D181" s="94">
        <v>0</v>
      </c>
      <c r="E181" s="90">
        <f t="shared" si="4"/>
        <v>0</v>
      </c>
      <c r="F181" s="62">
        <v>485</v>
      </c>
      <c r="G181" s="62">
        <v>109</v>
      </c>
      <c r="H181" s="56">
        <f t="shared" si="5"/>
        <v>22.474226804123713</v>
      </c>
    </row>
    <row r="182" spans="1:8" ht="21" customHeight="1">
      <c r="A182" s="60">
        <v>5122511</v>
      </c>
      <c r="B182" s="70" t="s">
        <v>160</v>
      </c>
      <c r="C182" s="61">
        <v>632</v>
      </c>
      <c r="D182" s="94">
        <v>65</v>
      </c>
      <c r="E182" s="90">
        <f t="shared" si="4"/>
        <v>10.284810126582279</v>
      </c>
      <c r="F182" s="62">
        <v>420</v>
      </c>
      <c r="G182" s="62">
        <v>103</v>
      </c>
      <c r="H182" s="56">
        <f t="shared" si="5"/>
        <v>24.523809523809522</v>
      </c>
    </row>
    <row r="183" spans="1:8" ht="21" customHeight="1">
      <c r="A183" s="60">
        <v>512411</v>
      </c>
      <c r="B183" s="70" t="s">
        <v>149</v>
      </c>
      <c r="C183" s="61">
        <v>490</v>
      </c>
      <c r="D183" s="94">
        <v>587</v>
      </c>
      <c r="E183" s="90">
        <f t="shared" si="4"/>
        <v>119.79591836734693</v>
      </c>
      <c r="F183" s="62">
        <v>240</v>
      </c>
      <c r="G183" s="62">
        <v>0</v>
      </c>
      <c r="H183" s="56">
        <f t="shared" si="5"/>
        <v>0</v>
      </c>
    </row>
    <row r="184" spans="1:8" ht="21" customHeight="1">
      <c r="A184" s="60">
        <v>512511</v>
      </c>
      <c r="B184" s="60" t="s">
        <v>104</v>
      </c>
      <c r="C184" s="61">
        <v>200</v>
      </c>
      <c r="D184" s="94">
        <v>0</v>
      </c>
      <c r="E184" s="90">
        <f t="shared" si="4"/>
        <v>0</v>
      </c>
      <c r="F184" s="62">
        <v>270</v>
      </c>
      <c r="G184" s="62">
        <v>61</v>
      </c>
      <c r="H184" s="56">
        <f t="shared" si="5"/>
        <v>22.59259259259259</v>
      </c>
    </row>
    <row r="185" spans="1:8" ht="21" customHeight="1">
      <c r="A185" s="60">
        <v>512521</v>
      </c>
      <c r="B185" s="60" t="s">
        <v>105</v>
      </c>
      <c r="C185" s="61">
        <v>3072</v>
      </c>
      <c r="D185" s="94">
        <v>0</v>
      </c>
      <c r="E185" s="90">
        <f t="shared" si="4"/>
        <v>0</v>
      </c>
      <c r="F185" s="62">
        <v>1364</v>
      </c>
      <c r="G185" s="62">
        <v>0</v>
      </c>
      <c r="H185" s="56">
        <f t="shared" si="5"/>
        <v>0</v>
      </c>
    </row>
    <row r="186" spans="1:8" ht="21" customHeight="1">
      <c r="A186" s="60">
        <v>512531</v>
      </c>
      <c r="B186" s="68" t="s">
        <v>122</v>
      </c>
      <c r="C186" s="61">
        <v>300</v>
      </c>
      <c r="D186" s="94">
        <v>0</v>
      </c>
      <c r="E186" s="90">
        <f t="shared" si="4"/>
        <v>0</v>
      </c>
      <c r="F186" s="62">
        <v>300</v>
      </c>
      <c r="G186" s="62">
        <v>0</v>
      </c>
      <c r="H186" s="56">
        <f t="shared" si="5"/>
        <v>0</v>
      </c>
    </row>
    <row r="187" spans="1:8" ht="21" customHeight="1">
      <c r="A187" s="60">
        <v>512811</v>
      </c>
      <c r="B187" s="68" t="s">
        <v>159</v>
      </c>
      <c r="C187" s="61">
        <v>300</v>
      </c>
      <c r="D187" s="94">
        <v>0</v>
      </c>
      <c r="E187" s="90">
        <f t="shared" si="4"/>
        <v>0</v>
      </c>
      <c r="F187" s="62">
        <v>300</v>
      </c>
      <c r="G187" s="62">
        <v>0</v>
      </c>
      <c r="H187" s="56">
        <f t="shared" si="5"/>
        <v>0</v>
      </c>
    </row>
    <row r="188" spans="1:8" ht="21" customHeight="1">
      <c r="A188" s="57">
        <v>515</v>
      </c>
      <c r="B188" s="73" t="s">
        <v>170</v>
      </c>
      <c r="C188" s="63">
        <f>C189</f>
        <v>500</v>
      </c>
      <c r="D188" s="94">
        <v>0</v>
      </c>
      <c r="E188" s="90">
        <f t="shared" si="4"/>
        <v>0</v>
      </c>
      <c r="F188" s="64">
        <f>F189</f>
        <v>840</v>
      </c>
      <c r="G188" s="64">
        <f>G189</f>
        <v>0</v>
      </c>
      <c r="H188" s="56">
        <f t="shared" si="5"/>
        <v>0</v>
      </c>
    </row>
    <row r="189" spans="1:8" ht="21" customHeight="1">
      <c r="A189" s="79">
        <v>515111</v>
      </c>
      <c r="B189" s="79" t="s">
        <v>169</v>
      </c>
      <c r="C189" s="61">
        <v>500</v>
      </c>
      <c r="D189" s="95"/>
      <c r="E189" s="90">
        <f t="shared" si="4"/>
        <v>0</v>
      </c>
      <c r="F189" s="62">
        <v>840</v>
      </c>
      <c r="G189" s="62">
        <v>0</v>
      </c>
      <c r="H189" s="56">
        <f t="shared" si="5"/>
        <v>0</v>
      </c>
    </row>
    <row r="190" spans="1:8" ht="21" customHeight="1">
      <c r="A190" s="57"/>
      <c r="B190" s="80" t="s">
        <v>106</v>
      </c>
      <c r="C190" s="91">
        <f>C2+C171</f>
        <v>2827923</v>
      </c>
      <c r="D190" s="96">
        <f>D2+D171</f>
        <v>698702</v>
      </c>
      <c r="E190" s="90">
        <f>D190/C190*100</f>
        <v>24.707249808428305</v>
      </c>
      <c r="F190" s="92">
        <f>F2+F171</f>
        <v>2938816</v>
      </c>
      <c r="G190" s="92">
        <f>G171+G2</f>
        <v>1030530</v>
      </c>
      <c r="H190" s="56">
        <f t="shared" si="5"/>
        <v>35.06616269953614</v>
      </c>
    </row>
    <row r="191" spans="1:8" s="16" customFormat="1" ht="15">
      <c r="A191" s="20"/>
      <c r="B191" s="20"/>
      <c r="C191" s="81"/>
      <c r="D191" s="81"/>
      <c r="E191" s="82"/>
      <c r="F191" s="20"/>
      <c r="G191" s="20"/>
      <c r="H191" s="20"/>
    </row>
    <row r="192" spans="1:8" ht="16.5" customHeight="1">
      <c r="A192" s="20"/>
      <c r="B192" s="20"/>
      <c r="C192" s="19"/>
      <c r="D192" s="19"/>
      <c r="E192" s="22"/>
      <c r="F192" s="20"/>
      <c r="G192" s="20"/>
      <c r="H192" s="20"/>
    </row>
    <row r="193" spans="1:8" s="19" customFormat="1" ht="51.75" customHeight="1">
      <c r="A193" s="20"/>
      <c r="B193" s="20"/>
      <c r="E193" s="22"/>
      <c r="F193" s="20"/>
      <c r="G193" s="20"/>
      <c r="H193" s="20"/>
    </row>
    <row r="194" spans="1:8" s="19" customFormat="1" ht="18" customHeight="1">
      <c r="A194" s="20"/>
      <c r="B194" s="20"/>
      <c r="D194" s="101"/>
      <c r="E194" s="22"/>
      <c r="G194" s="101"/>
      <c r="H194" s="14"/>
    </row>
    <row r="195" spans="1:8" s="19" customFormat="1" ht="18" customHeight="1">
      <c r="A195" s="20"/>
      <c r="B195" s="20"/>
      <c r="D195" s="102"/>
      <c r="E195" s="22"/>
      <c r="G195" s="102"/>
      <c r="H195" s="20"/>
    </row>
    <row r="196" spans="1:8" ht="18" customHeight="1">
      <c r="A196" s="83"/>
      <c r="B196" s="19"/>
      <c r="C196" s="19"/>
      <c r="D196" s="101"/>
      <c r="E196" s="22"/>
      <c r="F196" s="19"/>
      <c r="G196" s="101"/>
      <c r="H196" s="19"/>
    </row>
    <row r="197" spans="1:8" ht="15">
      <c r="A197" s="103"/>
      <c r="B197" s="103"/>
      <c r="C197" s="19"/>
      <c r="D197" s="83"/>
      <c r="E197" s="22"/>
      <c r="F197" s="84"/>
      <c r="G197" s="84"/>
      <c r="H197" s="84"/>
    </row>
    <row r="198" spans="1:8" ht="36.75" customHeight="1">
      <c r="A198" s="104"/>
      <c r="B198" s="104"/>
      <c r="C198" s="43"/>
      <c r="D198" s="19"/>
      <c r="E198" s="22"/>
      <c r="F198" s="20"/>
      <c r="G198" s="20"/>
      <c r="H198" s="20"/>
    </row>
    <row r="199" spans="1:8" ht="15">
      <c r="A199" s="19"/>
      <c r="B199" s="20"/>
      <c r="C199" s="43"/>
      <c r="D199" s="19"/>
      <c r="E199" s="22"/>
      <c r="F199" s="19"/>
      <c r="G199" s="85"/>
      <c r="H199" s="20"/>
    </row>
    <row r="200" spans="1:8" ht="15">
      <c r="A200" s="103"/>
      <c r="B200" s="103"/>
      <c r="C200" s="43"/>
      <c r="D200" s="19"/>
      <c r="E200" s="22"/>
      <c r="F200" s="19"/>
      <c r="G200" s="85"/>
      <c r="H200" s="20"/>
    </row>
    <row r="201" spans="1:8" ht="15">
      <c r="A201" s="45"/>
      <c r="B201" s="45"/>
      <c r="C201" s="43"/>
      <c r="D201" s="19"/>
      <c r="E201" s="22"/>
      <c r="F201" s="19"/>
      <c r="G201" s="85"/>
      <c r="H201" s="20"/>
    </row>
    <row r="202" spans="1:8" ht="15">
      <c r="A202" s="45"/>
      <c r="B202" s="45"/>
      <c r="C202" s="89"/>
      <c r="D202" s="43"/>
      <c r="E202" s="44"/>
      <c r="F202" s="89"/>
      <c r="G202" s="85"/>
      <c r="H202" s="20"/>
    </row>
    <row r="203" spans="1:8" ht="15">
      <c r="A203" s="83"/>
      <c r="B203" s="87"/>
      <c r="C203" s="43"/>
      <c r="D203" s="43"/>
      <c r="E203" s="44"/>
      <c r="F203" s="43"/>
      <c r="G203" s="20"/>
      <c r="H203" s="20"/>
    </row>
    <row r="204" spans="1:8" ht="15">
      <c r="A204" s="19"/>
      <c r="B204" s="86"/>
      <c r="C204" s="89"/>
      <c r="D204" s="43"/>
      <c r="E204" s="44"/>
      <c r="F204" s="89"/>
      <c r="G204" s="20"/>
      <c r="H204" s="20"/>
    </row>
    <row r="205" spans="1:8" ht="15">
      <c r="A205" s="19"/>
      <c r="B205" s="86"/>
      <c r="C205" s="43"/>
      <c r="D205" s="43"/>
      <c r="E205" s="88"/>
      <c r="F205" s="45"/>
      <c r="G205" s="20"/>
      <c r="H205" s="20"/>
    </row>
    <row r="206" spans="1:8" ht="15">
      <c r="A206" s="20"/>
      <c r="B206" s="20"/>
      <c r="C206" s="19"/>
      <c r="D206" s="19"/>
      <c r="E206" s="22"/>
      <c r="F206" s="20"/>
      <c r="G206" s="20"/>
      <c r="H206" s="20"/>
    </row>
    <row r="208" ht="18">
      <c r="F208" s="20"/>
    </row>
  </sheetData>
  <sheetProtection/>
  <mergeCells count="3">
    <mergeCell ref="A197:B197"/>
    <mergeCell ref="A198:B198"/>
    <mergeCell ref="A200:B200"/>
  </mergeCells>
  <printOptions/>
  <pageMargins left="0.83" right="0.28" top="0.35433070866141736" bottom="0.35433070866141736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Slavica Moric</cp:lastModifiedBy>
  <cp:lastPrinted>2019-10-24T06:21:35Z</cp:lastPrinted>
  <dcterms:created xsi:type="dcterms:W3CDTF">2011-04-14T09:02:26Z</dcterms:created>
  <dcterms:modified xsi:type="dcterms:W3CDTF">2020-02-11T12:19:16Z</dcterms:modified>
  <cp:category/>
  <cp:version/>
  <cp:contentType/>
  <cp:contentStatus/>
</cp:coreProperties>
</file>